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4.1 - Oprava monitoro..." sheetId="2" r:id="rId2"/>
    <sheet name="SO 04.2 - Oprava monitoro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04.1 - Oprava monitoro...'!$C$85:$K$181</definedName>
    <definedName name="_xlnm.Print_Area" localSheetId="1">'SO 04.1 - Oprava monitoro...'!$C$4:$J$39,'SO 04.1 - Oprava monitoro...'!$C$45:$J$67,'SO 04.1 - Oprava monitoro...'!$C$73:$K$181</definedName>
    <definedName name="_xlnm.Print_Titles" localSheetId="1">'SO 04.1 - Oprava monitoro...'!$85:$85</definedName>
    <definedName name="_xlnm._FilterDatabase" localSheetId="2" hidden="1">'SO 04.2 - Oprava monitoro...'!$C$83:$K$118</definedName>
    <definedName name="_xlnm.Print_Area" localSheetId="2">'SO 04.2 - Oprava monitoro...'!$C$4:$J$39,'SO 04.2 - Oprava monitoro...'!$C$45:$J$65,'SO 04.2 - Oprava monitoro...'!$C$71:$K$118</definedName>
    <definedName name="_xlnm.Print_Titles" localSheetId="2">'SO 04.2 - Oprava monitoro...'!$83:$83</definedName>
    <definedName name="_xlnm._FilterDatabase" localSheetId="3" hidden="1">'VRN - Vedlejší rozpočtové...'!$C$78:$K$93</definedName>
    <definedName name="_xlnm.Print_Area" localSheetId="3">'VRN - Vedlejší rozpočtové...'!$C$4:$J$39,'VRN - Vedlejší rozpočtové...'!$C$45:$J$60,'VRN - Vedlejší rozpočtové...'!$C$66:$K$93</definedName>
    <definedName name="_xlnm.Print_Titles" localSheetId="3">'VRN - Vedlejší rozpočtové...'!$78:$78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3" r="J37"/>
  <c r="J36"/>
  <c i="1" r="AY56"/>
  <c i="3" r="J35"/>
  <c i="1" r="AX56"/>
  <c i="3"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T89"/>
  <c r="R90"/>
  <c r="R89"/>
  <c r="P90"/>
  <c r="P89"/>
  <c r="BI87"/>
  <c r="BH87"/>
  <c r="BG87"/>
  <c r="BF87"/>
  <c r="T87"/>
  <c r="T86"/>
  <c r="T85"/>
  <c r="R87"/>
  <c r="R86"/>
  <c r="P87"/>
  <c r="P86"/>
  <c r="P85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1" r="AY55"/>
  <c i="2" r="J37"/>
  <c r="J36"/>
  <c r="J35"/>
  <c i="1" r="AX55"/>
  <c i="2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T119"/>
  <c r="R120"/>
  <c r="R119"/>
  <c r="P120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1" r="L50"/>
  <c r="AM50"/>
  <c r="AM49"/>
  <c r="L49"/>
  <c r="AM47"/>
  <c r="L47"/>
  <c r="L45"/>
  <c r="L44"/>
  <c i="2" r="BK149"/>
  <c i="3" r="J96"/>
  <c i="2" r="J137"/>
  <c r="BK170"/>
  <c r="BK126"/>
  <c r="BK152"/>
  <c i="3" r="J100"/>
  <c i="2" r="F35"/>
  <c r="J164"/>
  <c r="J34"/>
  <c i="4" r="BK80"/>
  <c i="2" r="J174"/>
  <c r="J176"/>
  <c r="J141"/>
  <c r="BK99"/>
  <c r="BK158"/>
  <c r="BK175"/>
  <c r="J147"/>
  <c r="BK145"/>
  <c i="3" r="J98"/>
  <c i="2" r="BK102"/>
  <c r="BK156"/>
  <c r="J149"/>
  <c r="BK117"/>
  <c r="BK174"/>
  <c r="BK104"/>
  <c r="BK103"/>
  <c r="J116"/>
  <c r="BK92"/>
  <c r="J106"/>
  <c i="3" r="J117"/>
  <c i="4" r="BK82"/>
  <c i="2" r="BK88"/>
  <c r="BK138"/>
  <c r="J153"/>
  <c r="J161"/>
  <c r="J99"/>
  <c i="3" r="BK96"/>
  <c i="2" r="BK163"/>
  <c r="J175"/>
  <c r="J157"/>
  <c r="J154"/>
  <c i="3" r="BK117"/>
  <c i="2" r="J126"/>
  <c i="3" r="BK111"/>
  <c i="2" r="J160"/>
  <c r="J156"/>
  <c r="J88"/>
  <c r="BK177"/>
  <c r="J91"/>
  <c r="J132"/>
  <c r="BK172"/>
  <c i="3" r="BK100"/>
  <c r="J90"/>
  <c i="2" r="J93"/>
  <c i="1" r="AS54"/>
  <c i="2" r="BK179"/>
  <c i="4" r="BK92"/>
  <c i="2" r="BK105"/>
  <c r="BK165"/>
  <c r="J102"/>
  <c r="BK139"/>
  <c r="J155"/>
  <c r="BK106"/>
  <c r="BK169"/>
  <c r="J90"/>
  <c r="J162"/>
  <c r="J120"/>
  <c r="J107"/>
  <c r="BK89"/>
  <c r="J125"/>
  <c r="BK161"/>
  <c r="J104"/>
  <c r="BK144"/>
  <c r="J122"/>
  <c r="J163"/>
  <c i="4" r="J92"/>
  <c i="2" r="BK90"/>
  <c r="J172"/>
  <c r="J113"/>
  <c i="3" r="J105"/>
  <c i="2" r="J130"/>
  <c r="BK180"/>
  <c r="J173"/>
  <c r="BK91"/>
  <c i="3" r="J94"/>
  <c i="2" r="J180"/>
  <c r="J158"/>
  <c r="BK167"/>
  <c i="4" r="J80"/>
  <c i="3" r="BK90"/>
  <c i="2" r="J124"/>
  <c i="4" r="BK88"/>
  <c i="2" r="BK164"/>
  <c r="J133"/>
  <c r="BK118"/>
  <c r="BK142"/>
  <c r="J138"/>
  <c r="BK143"/>
  <c i="4" r="J90"/>
  <c i="2" r="BK115"/>
  <c r="F34"/>
  <c r="BK98"/>
  <c r="BK96"/>
  <c i="3" r="BK108"/>
  <c i="2" r="BK110"/>
  <c r="J103"/>
  <c r="J152"/>
  <c r="J167"/>
  <c r="J114"/>
  <c r="J105"/>
  <c r="BK162"/>
  <c r="BK108"/>
  <c r="BK154"/>
  <c i="3" r="J108"/>
  <c i="2" r="J115"/>
  <c r="J144"/>
  <c r="BK111"/>
  <c r="F37"/>
  <c r="J129"/>
  <c r="J139"/>
  <c r="J135"/>
  <c r="BK107"/>
  <c r="BK137"/>
  <c i="4" r="J88"/>
  <c i="3" r="BK105"/>
  <c i="2" r="BK155"/>
  <c r="BK113"/>
  <c r="J134"/>
  <c r="BK133"/>
  <c r="BK135"/>
  <c r="J143"/>
  <c r="J112"/>
  <c r="J108"/>
  <c r="BK168"/>
  <c r="J166"/>
  <c r="J109"/>
  <c r="BK136"/>
  <c r="J94"/>
  <c r="BK109"/>
  <c r="J131"/>
  <c i="3" r="BK115"/>
  <c i="2" r="J111"/>
  <c r="J127"/>
  <c r="BK127"/>
  <c i="3" r="BK87"/>
  <c i="2" r="J146"/>
  <c r="BK171"/>
  <c r="BK128"/>
  <c r="J95"/>
  <c i="4" r="BK86"/>
  <c i="2" r="BK153"/>
  <c r="BK131"/>
  <c i="3" r="J111"/>
  <c i="2" r="J179"/>
  <c i="4" r="J84"/>
  <c i="2" r="BK129"/>
  <c r="BK146"/>
  <c r="F36"/>
  <c r="J168"/>
  <c r="BK120"/>
  <c r="J117"/>
  <c r="BK94"/>
  <c r="BK157"/>
  <c r="J128"/>
  <c r="BK176"/>
  <c r="J96"/>
  <c r="BK160"/>
  <c r="BK181"/>
  <c i="3" r="J87"/>
  <c i="4" r="J86"/>
  <c i="2" r="J150"/>
  <c r="BK132"/>
  <c r="BK95"/>
  <c r="J92"/>
  <c i="3" r="BK98"/>
  <c i="4" r="BK84"/>
  <c i="2" r="BK130"/>
  <c r="BK114"/>
  <c r="J98"/>
  <c r="J178"/>
  <c r="J97"/>
  <c r="BK125"/>
  <c i="3" r="J115"/>
  <c i="2" r="BK97"/>
  <c r="BK124"/>
  <c r="J136"/>
  <c r="BK147"/>
  <c r="J110"/>
  <c i="3" r="BK94"/>
  <c i="2" r="BK140"/>
  <c r="BK112"/>
  <c r="J177"/>
  <c r="BK178"/>
  <c r="J123"/>
  <c i="4" r="BK90"/>
  <c i="2" r="BK166"/>
  <c r="BK116"/>
  <c r="J89"/>
  <c r="J118"/>
  <c i="4" r="J82"/>
  <c i="2" r="BK134"/>
  <c r="J171"/>
  <c r="BK141"/>
  <c r="J100"/>
  <c r="J140"/>
  <c r="J169"/>
  <c r="J145"/>
  <c r="J181"/>
  <c r="BK173"/>
  <c r="BK150"/>
  <c r="BK100"/>
  <c i="3" r="BK113"/>
  <c r="J102"/>
  <c i="2" r="BK93"/>
  <c i="3" r="BK102"/>
  <c i="2" r="J165"/>
  <c r="BK122"/>
  <c r="J142"/>
  <c r="J170"/>
  <c r="BK123"/>
  <c i="3" r="J113"/>
  <c l="1" r="R85"/>
  <c i="2" r="P121"/>
  <c r="P148"/>
  <c i="3" r="R93"/>
  <c r="R92"/>
  <c i="2" r="BK121"/>
  <c r="J121"/>
  <c r="J63"/>
  <c r="T151"/>
  <c r="T159"/>
  <c r="T101"/>
  <c r="BK151"/>
  <c r="J151"/>
  <c r="J65"/>
  <c r="P159"/>
  <c i="3" r="P93"/>
  <c r="P92"/>
  <c r="P84"/>
  <c i="1" r="AU56"/>
  <c i="2" r="T148"/>
  <c r="P151"/>
  <c r="R121"/>
  <c r="R101"/>
  <c r="R87"/>
  <c r="R86"/>
  <c r="BK159"/>
  <c r="J159"/>
  <c r="J66"/>
  <c r="P101"/>
  <c r="P87"/>
  <c r="P86"/>
  <c i="1" r="AU55"/>
  <c i="2" r="T121"/>
  <c r="R148"/>
  <c i="3" r="BK93"/>
  <c r="J93"/>
  <c r="J64"/>
  <c i="2" r="R159"/>
  <c i="3" r="T93"/>
  <c r="T92"/>
  <c r="T84"/>
  <c i="4" r="BK79"/>
  <c r="J79"/>
  <c r="P79"/>
  <c i="1" r="AU57"/>
  <c i="2" r="BK101"/>
  <c r="BK87"/>
  <c r="J87"/>
  <c r="J60"/>
  <c r="BK148"/>
  <c r="J148"/>
  <c r="J64"/>
  <c i="4" r="T79"/>
  <c i="2" r="R151"/>
  <c i="4" r="R79"/>
  <c i="3" r="BK86"/>
  <c r="J86"/>
  <c r="J61"/>
  <c r="BK89"/>
  <c r="J89"/>
  <c r="J62"/>
  <c i="2" r="BK119"/>
  <c r="J119"/>
  <c r="J62"/>
  <c i="4" r="J52"/>
  <c r="BE80"/>
  <c r="BE86"/>
  <c r="BE92"/>
  <c r="F55"/>
  <c r="BE82"/>
  <c i="3" r="BK92"/>
  <c r="J92"/>
  <c r="J63"/>
  <c i="4" r="E48"/>
  <c r="BE84"/>
  <c r="BE88"/>
  <c r="BE90"/>
  <c i="3" r="E74"/>
  <c i="2" r="J101"/>
  <c r="J61"/>
  <c i="3" r="BE96"/>
  <c r="F81"/>
  <c r="BE94"/>
  <c r="BE98"/>
  <c r="BE102"/>
  <c r="BE117"/>
  <c r="J78"/>
  <c r="BE87"/>
  <c r="BE115"/>
  <c r="BE108"/>
  <c r="BE113"/>
  <c r="BE105"/>
  <c r="BE111"/>
  <c r="BE90"/>
  <c r="BE100"/>
  <c i="2" r="BE107"/>
  <c r="BE115"/>
  <c r="BE136"/>
  <c r="BE140"/>
  <c r="BE142"/>
  <c r="BE149"/>
  <c r="BE162"/>
  <c r="BE163"/>
  <c r="BE171"/>
  <c r="BE181"/>
  <c i="1" r="BC55"/>
  <c i="2" r="F83"/>
  <c r="BE111"/>
  <c r="BE112"/>
  <c r="BE118"/>
  <c r="BE126"/>
  <c r="BE132"/>
  <c r="BE134"/>
  <c r="BE139"/>
  <c r="BE144"/>
  <c r="BE146"/>
  <c r="BE152"/>
  <c r="BE153"/>
  <c r="BE155"/>
  <c r="BE157"/>
  <c r="BE160"/>
  <c r="BE168"/>
  <c r="BE169"/>
  <c i="1" r="BA55"/>
  <c i="2" r="E76"/>
  <c r="BE92"/>
  <c r="BE179"/>
  <c i="1" r="BB55"/>
  <c i="2" r="BE89"/>
  <c r="BE108"/>
  <c r="BE129"/>
  <c r="BE143"/>
  <c r="J52"/>
  <c r="BE90"/>
  <c r="BE96"/>
  <c r="BE98"/>
  <c r="BE100"/>
  <c r="BE103"/>
  <c r="BE104"/>
  <c r="BE109"/>
  <c r="BE110"/>
  <c r="BE116"/>
  <c r="BE133"/>
  <c r="BE137"/>
  <c r="BE141"/>
  <c r="BE145"/>
  <c r="BE172"/>
  <c r="BE173"/>
  <c r="BE180"/>
  <c i="1" r="AW55"/>
  <c i="2" r="BE114"/>
  <c r="BE120"/>
  <c r="BE122"/>
  <c r="BE125"/>
  <c r="BE135"/>
  <c r="BE138"/>
  <c r="BE156"/>
  <c r="BE158"/>
  <c r="BE165"/>
  <c r="BE166"/>
  <c r="BE170"/>
  <c r="BE177"/>
  <c r="BE178"/>
  <c r="BE88"/>
  <c r="BE91"/>
  <c r="BE94"/>
  <c r="BE99"/>
  <c r="BE106"/>
  <c r="BE113"/>
  <c r="BE174"/>
  <c r="BE93"/>
  <c r="BE97"/>
  <c r="BE117"/>
  <c r="BE123"/>
  <c r="BE124"/>
  <c r="BE127"/>
  <c r="BE128"/>
  <c r="BE130"/>
  <c r="BE147"/>
  <c r="BE150"/>
  <c r="BE154"/>
  <c r="BE164"/>
  <c r="BE167"/>
  <c r="BE175"/>
  <c r="BE176"/>
  <c r="BE95"/>
  <c r="BE102"/>
  <c r="BE105"/>
  <c r="BE131"/>
  <c r="BE161"/>
  <c i="1" r="BD55"/>
  <c i="4" r="F35"/>
  <c i="1" r="BB57"/>
  <c i="3" r="J34"/>
  <c i="1" r="AW56"/>
  <c i="3" r="F37"/>
  <c i="1" r="BD56"/>
  <c i="4" r="F37"/>
  <c i="1" r="BD57"/>
  <c i="3" r="F36"/>
  <c i="1" r="BC56"/>
  <c i="4" r="J34"/>
  <c i="1" r="AW57"/>
  <c i="4" r="F36"/>
  <c i="1" r="BC57"/>
  <c i="4" r="F34"/>
  <c i="1" r="BA57"/>
  <c i="3" r="F34"/>
  <c i="1" r="BA56"/>
  <c i="3" r="F35"/>
  <c i="1" r="BB56"/>
  <c i="4" r="J30"/>
  <c i="2" l="1" r="T87"/>
  <c r="T86"/>
  <c i="3" r="R84"/>
  <c i="1" r="AG57"/>
  <c i="2" r="BK86"/>
  <c r="J86"/>
  <c i="4" r="J59"/>
  <c i="3" r="BK85"/>
  <c r="J85"/>
  <c r="J60"/>
  <c i="2" r="J59"/>
  <c r="J33"/>
  <c i="1" r="AV55"/>
  <c r="AT55"/>
  <c i="3" r="J33"/>
  <c i="1" r="AV56"/>
  <c r="AT56"/>
  <c i="4" r="F33"/>
  <c i="1" r="AZ57"/>
  <c i="2" r="J30"/>
  <c i="1" r="AU54"/>
  <c r="BA54"/>
  <c r="AW54"/>
  <c r="AK30"/>
  <c i="3" r="F33"/>
  <c i="1" r="AZ56"/>
  <c r="BD54"/>
  <c r="W33"/>
  <c i="2" r="F33"/>
  <c i="1" r="AZ55"/>
  <c i="4" r="J33"/>
  <c i="1" r="AV57"/>
  <c r="AT57"/>
  <c r="AN57"/>
  <c r="BC54"/>
  <c r="W32"/>
  <c r="BB54"/>
  <c r="AX54"/>
  <c l="1" r="AG55"/>
  <c i="3" r="BK84"/>
  <c r="J84"/>
  <c r="J59"/>
  <c i="4" r="J39"/>
  <c i="2" r="J39"/>
  <c i="1" r="AN55"/>
  <c r="AZ54"/>
  <c r="W29"/>
  <c r="AY54"/>
  <c i="3" r="J30"/>
  <c i="1" r="AG56"/>
  <c r="AG54"/>
  <c r="AK26"/>
  <c r="W30"/>
  <c r="W31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<sst xmlns="http://schemas.openxmlformats.org/spreadsheetml/2006/main">
  <si>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</si>
  <si>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</si>
  <si>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</si>
  <si>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</si>
  <si>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</si>
  <si>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{972af50e-3377-4947-98c1-9aa4aebb40dd}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</si>
  <si>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</si>
  <si>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</si>
  <si>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</si>
  <si>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</si>
  <si>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</si>
  <si>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</si>
  <si>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</si>
  <si>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</si>
  <si>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</si>
  <si>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</si>
  <si>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</si>
  <si>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v žst. Frýdek Místek</t>
  </si>
  <si>
    <t>KSO:</t>
  </si>
  <si>
    <t>828 7</t>
  </si>
  <si>
    <t>CC-CZ:</t>
  </si>
  <si>
    <t>222</t>
  </si>
  <si>
    <t>Místo:</t>
  </si>
  <si>
    <t>Frýdek Místek</t>
  </si>
  <si>
    <t>Datum:</t>
  </si>
  <si>
    <t>26. 1. 2023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</si>
  <si>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</si>
  <si>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</si>
  <si>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</si>
  <si>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</si>
  <si>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</si>
  <si>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</si>
  <si>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</si>
  <si>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</si>
  <si>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</si>
  <si>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</si>
  <si>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</si>
  <si>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</si>
  <si>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</si>
  <si>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</si>
  <si>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</si>
  <si>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</si>
  <si>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</si>
  <si>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</si>
  <si>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</si>
  <si>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</si>
  <si>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</si>
  <si>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</si>
  <si>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</si>
  <si>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</si>
  <si>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</si>
  <si>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</si>
  <si>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</si>
  <si>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</si>
  <si>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</si>
  <si>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</si>
  <si>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</si>
  <si>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</si>
  <si>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</si>
  <si>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</si>
  <si>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</si>
  <si>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</si>
  <si>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</si>
  <si>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</si>
  <si>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</si>
  <si>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</si>
  <si>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</si>
  <si>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</si>
  <si>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</si>
  <si>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</si>
  <si>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</si>
  <si>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</si>
  <si>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</si>
  <si>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</si>
  <si>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</si>
  <si>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</si>
  <si>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</si>
  <si>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</si>
  <si>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</si>
  <si>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</si>
  <si>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</si>
  <si>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</si>
  <si>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04.1</t>
  </si>
  <si>
    <t xml:space="preserve">Oprava monitorovacího systému osvětlení  </t>
  </si>
  <si>
    <t>STA</t>
  </si>
  <si>
    <t>1</t>
  </si>
  <si>
    <t>{03fde02d-221a-492c-80f7-2797eaad5990}</t>
  </si>
  <si>
    <t>828 89</t>
  </si>
  <si>
    <t>2</t>
  </si>
  <si>
    <t>SO 04.2</t>
  </si>
  <si>
    <t>Oprava monitorovacího systému osvětlení - zemní práce</t>
  </si>
  <si>
    <t>{a625ce24-410f-4bba-960d-320035267f9f}</t>
  </si>
  <si>
    <t>VRN</t>
  </si>
  <si>
    <t>Vedlejší rozpočtové náklady</t>
  </si>
  <si>
    <t>{810de386-a735-4cee-83e5-01aa53380a00}</t>
  </si>
  <si>
    <t>828 75</t>
  </si>
  <si>
    <t>KRYCÍ LIST SOUPISU PRACÍ</t>
  </si>
  <si>
    <t>Objekt:</t>
  </si>
  <si>
    <t xml:space="preserve">SO 04.1 - Oprava monitorovacího systému osvětlení  </t>
  </si>
  <si>
    <t>REKAPITULACE ČLENĚNÍ SOUPISU PRACÍ</t>
  </si>
  <si>
    <t>Kód dílu - Popis</t>
  </si>
  <si>
    <t>Cena celkem [CZK]</t>
  </si>
  <si>
    <t>-1</t>
  </si>
  <si>
    <t>01 - Dodávka materiálu</t>
  </si>
  <si>
    <t xml:space="preserve">    02 - Montáž materiálu+ zprovoznění dohledu osvětlení</t>
  </si>
  <si>
    <t xml:space="preserve">    03 - Demontáže</t>
  </si>
  <si>
    <t xml:space="preserve">    04 - Kabelové a datové rozvody</t>
  </si>
  <si>
    <t xml:space="preserve">    05 - Uzemnění</t>
  </si>
  <si>
    <t xml:space="preserve">    06 - Zemní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</si>
  <si>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</si>
  <si>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</si>
  <si>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</si>
  <si>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</si>
  <si>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</si>
  <si>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</si>
  <si>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</si>
  <si>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</si>
  <si>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</si>
  <si>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</si>
  <si>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</si>
  <si>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</si>
  <si>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</si>
  <si>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</si>
  <si>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</si>
  <si>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Dodávka materiálu</t>
  </si>
  <si>
    <t>ROZPOCET</t>
  </si>
  <si>
    <t>M</t>
  </si>
  <si>
    <t>7493102200</t>
  </si>
  <si>
    <t>Venkovní osvětlení Rozvaděče pro napájení osvětlení železničních prostranství do 4ks 3-f větví s PLC řídícím systémem</t>
  </si>
  <si>
    <t>kus</t>
  </si>
  <si>
    <t>Sborník UOŽI 01 2023</t>
  </si>
  <si>
    <t>8</t>
  </si>
  <si>
    <t>4</t>
  </si>
  <si>
    <t>1025498614</t>
  </si>
  <si>
    <t>7493102200.1</t>
  </si>
  <si>
    <t>441306201</t>
  </si>
  <si>
    <t>3</t>
  </si>
  <si>
    <t>7493102200.2</t>
  </si>
  <si>
    <t>751427542</t>
  </si>
  <si>
    <t>7493102200.3</t>
  </si>
  <si>
    <t>2082440594</t>
  </si>
  <si>
    <t>5</t>
  </si>
  <si>
    <t>7493102200.4</t>
  </si>
  <si>
    <t>-1119811441</t>
  </si>
  <si>
    <t>6</t>
  </si>
  <si>
    <t>-1951655762</t>
  </si>
  <si>
    <t>7</t>
  </si>
  <si>
    <t>7493102200.5</t>
  </si>
  <si>
    <t>-1837511060</t>
  </si>
  <si>
    <t>7493102210</t>
  </si>
  <si>
    <t>Venkovní osvětlení Rozvaděče pro napájení osvětlení železničních prostranství pro 5 - 8ks 3-f větví s PLC řídícím systémem</t>
  </si>
  <si>
    <t>1924916881</t>
  </si>
  <si>
    <t>9</t>
  </si>
  <si>
    <t>7493102210.1</t>
  </si>
  <si>
    <t>-654902444</t>
  </si>
  <si>
    <t>10</t>
  </si>
  <si>
    <t>7493500075-R</t>
  </si>
  <si>
    <t>Dálkové ovládání úsekových odpojovačů ( DOÚO ) Ovladače Rozváděč optického oddělení ROO</t>
  </si>
  <si>
    <t>-155014308</t>
  </si>
  <si>
    <t>11</t>
  </si>
  <si>
    <t>7493500075</t>
  </si>
  <si>
    <t>128</t>
  </si>
  <si>
    <t>229655267</t>
  </si>
  <si>
    <t>12</t>
  </si>
  <si>
    <t>7498100850</t>
  </si>
  <si>
    <t>DŘT, SKŘ technologie DŘT a SKŘ skříně pro automatizaci Technologické switche a modemy Vysokorychlostní modemy Vysokorychlostní modem na metalické vedení, do 2MBit/s, rozhraní a protokol dle specifikace, napájení 24V DC nebo 230V AC</t>
  </si>
  <si>
    <t>1003592240</t>
  </si>
  <si>
    <t>13</t>
  </si>
  <si>
    <t>7498100640</t>
  </si>
  <si>
    <t>DŘT, SKŘ technologie DŘT a SKŘ skříně pro automatizaci Technologické switche a modemy Základní switche Datový switch 4x ethernet 10/100Base T (průmyslové provedení), vč. 2xFO</t>
  </si>
  <si>
    <t>448542473</t>
  </si>
  <si>
    <t>02</t>
  </si>
  <si>
    <t>Montáž materiálu+ zprovoznění dohledu osvětlení</t>
  </si>
  <si>
    <t>14</t>
  </si>
  <si>
    <t>K</t>
  </si>
  <si>
    <t>7493156010</t>
  </si>
  <si>
    <t>Montáž rozvaděče pro napájení osvětlení železničních prostranství do 8 kusů 3-f vývodů - do terénu nebo rozvodny včetně elektrovýzbroje</t>
  </si>
  <si>
    <t>-2121940461</t>
  </si>
  <si>
    <t>7493656015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</si>
  <si>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</si>
  <si>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682510645</t>
  </si>
  <si>
    <t>16</t>
  </si>
  <si>
    <t>7496756037</t>
  </si>
  <si>
    <t>Montáž dálkové diagnostiky TS ŽDC sofware pro integraci OSV</t>
  </si>
  <si>
    <t>1209475809</t>
  </si>
  <si>
    <t>17</t>
  </si>
  <si>
    <t>7496756040</t>
  </si>
  <si>
    <t>Montáž dálkové diagnostiky TS ŽDC nové aplikace integračního koncentrátoru pro technologický systém</t>
  </si>
  <si>
    <t>609443231</t>
  </si>
  <si>
    <t>18</t>
  </si>
  <si>
    <t>7496756061</t>
  </si>
  <si>
    <t>Montáž dálkové diagnostiky TS ŽDC doplnění aplikace integračního serveru o technologický systém</t>
  </si>
  <si>
    <t>512</t>
  </si>
  <si>
    <t>2119789464</t>
  </si>
  <si>
    <t>19</t>
  </si>
  <si>
    <t>7496756068</t>
  </si>
  <si>
    <t>Montáž dálkové diagnostiky TS ŽDC doplnění aplikace pro dispečerské klienty o technologický systém</t>
  </si>
  <si>
    <t>2043139017</t>
  </si>
  <si>
    <t>20</t>
  </si>
  <si>
    <t>7496756092</t>
  </si>
  <si>
    <t>Montáž dálkové diagnostiky TS ŽDC konfigurace síťového spojení</t>
  </si>
  <si>
    <t>1149820019</t>
  </si>
  <si>
    <t>7496756094</t>
  </si>
  <si>
    <t>Montáž dálkové diagnostiky TS ŽDC konfigurace prvku sdělovacího zařízení</t>
  </si>
  <si>
    <t>1587188273</t>
  </si>
  <si>
    <t>22</t>
  </si>
  <si>
    <t>7496756098</t>
  </si>
  <si>
    <t>Montáž dálkové diagnostiky TS ŽDC komplexní a individuální zkoušky systému pro datový objekt</t>
  </si>
  <si>
    <t>754357484</t>
  </si>
  <si>
    <t>23</t>
  </si>
  <si>
    <t>7498356101</t>
  </si>
  <si>
    <t>Montáž dálkové diagnostiky TS ŽDC odzkoušení programového vybavení - včetně ověření uživatelských funkcí na úplné implementaci, verifikace přenášených dat</t>
  </si>
  <si>
    <t>984862185</t>
  </si>
  <si>
    <t>24</t>
  </si>
  <si>
    <t>7496756102</t>
  </si>
  <si>
    <t>Montáž dálkové diagnostiky TS ŽDC zaškolení obsluhy</t>
  </si>
  <si>
    <t>1085334218</t>
  </si>
  <si>
    <t>25</t>
  </si>
  <si>
    <t>7498356250</t>
  </si>
  <si>
    <t>Montáž dálkové diagnostiky TS ŽDC závěrečná zkouška - komplexní vyzkoušení zařízení DDTS ŽDC</t>
  </si>
  <si>
    <t>hod</t>
  </si>
  <si>
    <t>252752317</t>
  </si>
  <si>
    <t>26</t>
  </si>
  <si>
    <t>7498356260</t>
  </si>
  <si>
    <t>Montáž dálkové diagnostiky TS ŽDC spolupráce zhotovitele sdělovacího, silnoproudého nebo jiného zařízení dle TZ realizovaného samostatným PS/SO se zaintegrováním tohoto zařízení do DDTS - předání potřebných podkladů (výkresů, databází, specifikací...), spolupráce při integraci a v průběhu vytváření výrobní dokumentace</t>
  </si>
  <si>
    <t>1444227901</t>
  </si>
  <si>
    <t>27</t>
  </si>
  <si>
    <t>7498356310</t>
  </si>
  <si>
    <t>Montáž dálkové diagnostiky TS ŽDC úprava konfigurace stávajícího klientského pracoviště pro zobrazení nově integrovaných TLS - úprava uživatelských oprávnění, licence, protokoly ČSN EN 60870-5-104, XML</t>
  </si>
  <si>
    <t>2014487508</t>
  </si>
  <si>
    <t>28</t>
  </si>
  <si>
    <t>7498356330</t>
  </si>
  <si>
    <t>Montáž dálkové diagnostiky TS ŽDC úprava konfigurace stávajícího klientského pracoviště pro zobrazení nově integrovaných technologií - úprava uživatelských oprávnění, licence, protokoly ČSN EN 60870-5-104, XML</t>
  </si>
  <si>
    <t>-468002837</t>
  </si>
  <si>
    <t>29</t>
  </si>
  <si>
    <t>7595605155</t>
  </si>
  <si>
    <t>Montáž modemu, převodníku, repeatru instalace a konfigurace modemu</t>
  </si>
  <si>
    <t>720620149</t>
  </si>
  <si>
    <t>30</t>
  </si>
  <si>
    <t>7595605170</t>
  </si>
  <si>
    <t>Montáž routeru (směrovače), switche (přepínače) a huby (rozbočovače) instalace a konfigurace routeru upevněného expertní</t>
  </si>
  <si>
    <t>-616207362</t>
  </si>
  <si>
    <t>03</t>
  </si>
  <si>
    <t>Demontáže</t>
  </si>
  <si>
    <t>31</t>
  </si>
  <si>
    <t>7494271020</t>
  </si>
  <si>
    <t>Demontáž rozvaděčů ovládací skříně nebo ovládacího rozvaděče nn - včetně demontáže přívodních, vývodových kabelů, rámu apod., včetně nakládky rozvaděče na určený prostředek</t>
  </si>
  <si>
    <t>-1058260538</t>
  </si>
  <si>
    <t>04</t>
  </si>
  <si>
    <t>Kabelové a datové rozvody</t>
  </si>
  <si>
    <t>32</t>
  </si>
  <si>
    <t>7492501760</t>
  </si>
  <si>
    <t>Kabely, vodiče, šňůry Cu - nn Kabel silový 2 a 3-žílový Cu, plastová izolace CYKY 3J1,5 (3Cx 1,5)</t>
  </si>
  <si>
    <t>m</t>
  </si>
  <si>
    <t>2071640055</t>
  </si>
  <si>
    <t>33</t>
  </si>
  <si>
    <t>7492600190</t>
  </si>
  <si>
    <t>Kabely, vodiče, šňůry Al - nn Kabel silový 4 a 5-žílový, plastová izolace 1-AYKY 4x16</t>
  </si>
  <si>
    <t>2066553723</t>
  </si>
  <si>
    <t>34</t>
  </si>
  <si>
    <t>7492501770</t>
  </si>
  <si>
    <t>Kabely, vodiče, šňůry Cu - nn Kabel silový 2 a 3-žílový Cu, plastová izolace CYKY 3J2,5 (3Cx 2,5)</t>
  </si>
  <si>
    <t>643013005</t>
  </si>
  <si>
    <t>35</t>
  </si>
  <si>
    <t>7492501940</t>
  </si>
  <si>
    <t>Kabely, vodiče, šňůry Cu - nn Kabel silový 4 a 5-žílový Cu, plastová izolace CYKY 4O2,5 (4Dx2,5)</t>
  </si>
  <si>
    <t>-7516478</t>
  </si>
  <si>
    <t>36</t>
  </si>
  <si>
    <t>7492502060</t>
  </si>
  <si>
    <t>Kabely, vodiče, šňůry Cu - nn Kabel silový 4 a 5-žílový Cu, plastová izolace CYKY 5J2,5 (5Cx2,5)</t>
  </si>
  <si>
    <t>613568449</t>
  </si>
  <si>
    <t>37</t>
  </si>
  <si>
    <t>7492501980</t>
  </si>
  <si>
    <t>Kabely, vodiče, šňůry Cu - nn Kabel silový 4 a 5-žílový Cu, plastová izolace CYKY 5J10 (5Cx10)</t>
  </si>
  <si>
    <t>753553441</t>
  </si>
  <si>
    <t>38</t>
  </si>
  <si>
    <t>7492502030</t>
  </si>
  <si>
    <t>Kabely, vodiče, šňůry Cu - nn Kabel silový 4 a 5-žílový Cu, plastová izolace CYKY 5J6 (5Cx6)</t>
  </si>
  <si>
    <t>-1260441736</t>
  </si>
  <si>
    <t>39</t>
  </si>
  <si>
    <t>7492756020</t>
  </si>
  <si>
    <t>Pomocné práce pro montáž kabelů montáž označovacího štítku na kabel</t>
  </si>
  <si>
    <t>64</t>
  </si>
  <si>
    <t>1642126509</t>
  </si>
  <si>
    <t>40</t>
  </si>
  <si>
    <t>7590520414</t>
  </si>
  <si>
    <t>Venkovní vedení kabelová - metalické sítě Plněné 4x0,6 TCEPKPFLE 1 x 4 x 0,6</t>
  </si>
  <si>
    <t>256</t>
  </si>
  <si>
    <t>-926652286</t>
  </si>
  <si>
    <t>41</t>
  </si>
  <si>
    <t>7492551010</t>
  </si>
  <si>
    <t>Montáž vodičů jednožílových Cu do 16 mm2 - uložení na rošty, pod omítku, do rozvaděče apod.</t>
  </si>
  <si>
    <t>-52167700</t>
  </si>
  <si>
    <t>42</t>
  </si>
  <si>
    <t>7492553010</t>
  </si>
  <si>
    <t>Montáž kabelů 2- a 3-žílových Cu do 16 mm2 - uložení do země, chráničky, na rošty, pod omítku apod.</t>
  </si>
  <si>
    <t>-1447032352</t>
  </si>
  <si>
    <t>43</t>
  </si>
  <si>
    <t>7492554010</t>
  </si>
  <si>
    <t>Montáž kabelů 4- a 5-žílových Cu do 16 mm2 - uložení do země, chráničky, na rošty, pod omítku apod.</t>
  </si>
  <si>
    <t>1115625923</t>
  </si>
  <si>
    <t>44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</si>
  <si>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</si>
  <si>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</si>
  <si>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-316387430</t>
  </si>
  <si>
    <t>45</t>
  </si>
  <si>
    <t>7593501060</t>
  </si>
  <si>
    <t>Trasy kabelového vedení Ohebná dvouplášťová korugovaná chránička KF 09040 průměr 40/32 mm</t>
  </si>
  <si>
    <t>1189573907</t>
  </si>
  <si>
    <t>46</t>
  </si>
  <si>
    <t>7492756040</t>
  </si>
  <si>
    <t>Pomocné práce pro montáž kabelů zatažení kabelů do chráničky do 4 kg/m</t>
  </si>
  <si>
    <t>1250358045</t>
  </si>
  <si>
    <t>47</t>
  </si>
  <si>
    <t>7492103230</t>
  </si>
  <si>
    <t>Spojovací vedení, podpěrné izolátory Spojky, ukončení pasu, ostatní Spojka SVCZC 16 AL smršťovací</t>
  </si>
  <si>
    <t>-449551318</t>
  </si>
  <si>
    <t>48</t>
  </si>
  <si>
    <t>7492103240</t>
  </si>
  <si>
    <t>Spojovací vedení, podpěrné izolátory Spojky, ukončení pasu, ostatní Spojka SVCZC 16 CU smršťovací</t>
  </si>
  <si>
    <t>954284228</t>
  </si>
  <si>
    <t>49</t>
  </si>
  <si>
    <t>7492103380</t>
  </si>
  <si>
    <t>Spojovací vedení, podpěrné izolátory Spojky, ukončení pasu, ostatní Spojka SVCZV 3x1,5-2,5</t>
  </si>
  <si>
    <t>-178292919</t>
  </si>
  <si>
    <t>50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</si>
  <si>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</si>
  <si>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</si>
  <si>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2126656082</t>
  </si>
  <si>
    <t>51</t>
  </si>
  <si>
    <t>7590560014</t>
  </si>
  <si>
    <t>Optické kabely Optické kabely střední konstrukce pro záfuk, přifuk do HDPE chráničky 6 vl. 1x6 vl./trubička, HDPE plášť 8,1 mm (6 el.)</t>
  </si>
  <si>
    <t>-154955405</t>
  </si>
  <si>
    <t>52</t>
  </si>
  <si>
    <t>7593505260</t>
  </si>
  <si>
    <t>Montáž zhotovení náběhu s výstupem při zafukování optických kabelů do obsazené trubky</t>
  </si>
  <si>
    <t>1283634256</t>
  </si>
  <si>
    <t>53</t>
  </si>
  <si>
    <t>7593505292</t>
  </si>
  <si>
    <t>Zafukování optického kabelu HDPE</t>
  </si>
  <si>
    <t>942518578</t>
  </si>
  <si>
    <t>54</t>
  </si>
  <si>
    <t>7491551014</t>
  </si>
  <si>
    <t>Montáž izolačních desek do kabelových roštů a kanálů včetně nařezání, tloušťky přes 12 do 20 mm - rozměření, usazení</t>
  </si>
  <si>
    <t>m2</t>
  </si>
  <si>
    <t>-1807870259</t>
  </si>
  <si>
    <t>55</t>
  </si>
  <si>
    <t>7491552010</t>
  </si>
  <si>
    <t>Montáž protipožárních ucpávek a tmelů protipožární ucpávka pod rozvaděč, do EI 90 min. - protipožární ucpávky včetně příslušenství, vyhotovení a dodání atestu</t>
  </si>
  <si>
    <t>-1813774751</t>
  </si>
  <si>
    <t>56</t>
  </si>
  <si>
    <t>7491510050</t>
  </si>
  <si>
    <t>Protipožární a kabelové ucpávky Protipožární ucpávky a tmely pod rozvaděč do EI 90 min.</t>
  </si>
  <si>
    <t>665497182</t>
  </si>
  <si>
    <t>57</t>
  </si>
  <si>
    <t>7491510060</t>
  </si>
  <si>
    <t>Protipožární a kabelové ucpávky Protipožární ucpávky a tmely stěnou / stropem, tl. do 50cm, do EI 90 min.</t>
  </si>
  <si>
    <t>2066336354</t>
  </si>
  <si>
    <t>05</t>
  </si>
  <si>
    <t>Uzemnění</t>
  </si>
  <si>
    <t>58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</si>
  <si>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</si>
  <si>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</si>
  <si>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-806854633</t>
  </si>
  <si>
    <t>59</t>
  </si>
  <si>
    <t>7491654012</t>
  </si>
  <si>
    <t>Montáž svorek spojovacích se 3 a více šrouby (typ ST, SJ, SK, SZ, SR01, 02, aj.)</t>
  </si>
  <si>
    <t>345594833</t>
  </si>
  <si>
    <t>06</t>
  </si>
  <si>
    <t>Zemní práce</t>
  </si>
  <si>
    <t>60</t>
  </si>
  <si>
    <t>7492104380</t>
  </si>
  <si>
    <t>Spojovací vedení, podpěrné izolátory Spojky, ukončení pasu, ostatní Spojka ZEKAN 100x100</t>
  </si>
  <si>
    <t>-295466126</t>
  </si>
  <si>
    <t>61</t>
  </si>
  <si>
    <t>7593505200</t>
  </si>
  <si>
    <t>Uložení HDPE trubky pro optický kabel do kabelového žlabu</t>
  </si>
  <si>
    <t>-1939951130</t>
  </si>
  <si>
    <t>62</t>
  </si>
  <si>
    <t>7593501125</t>
  </si>
  <si>
    <t>Trasy kabelového vedení Chráničky optického kabelu HDPE 6040 průměr 40/33 mm</t>
  </si>
  <si>
    <t>2113072540</t>
  </si>
  <si>
    <t>63</t>
  </si>
  <si>
    <t>7499700510</t>
  </si>
  <si>
    <t xml:space="preserve">Kabely trakčního vedení, Různé TV  Žlab PVC 100x100 mm šíře</t>
  </si>
  <si>
    <t>-303386229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</si>
  <si>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</si>
  <si>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</si>
  <si>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2138761224</t>
  </si>
  <si>
    <t>65</t>
  </si>
  <si>
    <t>7593505150</t>
  </si>
  <si>
    <t>Pokládka výstražné fólie do výkopu</t>
  </si>
  <si>
    <t>-1207784442</t>
  </si>
  <si>
    <t>66</t>
  </si>
  <si>
    <t>7593500606</t>
  </si>
  <si>
    <t>Trasy kabelového vedení Kabelové krycí desky a pásy Fólie výstražná červená š. 20cm (HM0673909992020)</t>
  </si>
  <si>
    <t>1527761894</t>
  </si>
  <si>
    <t>OST</t>
  </si>
  <si>
    <t>Ostatní</t>
  </si>
  <si>
    <t>67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</si>
  <si>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</si>
  <si>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</si>
  <si>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-325986796</t>
  </si>
  <si>
    <t>68</t>
  </si>
  <si>
    <t>7498150525</t>
  </si>
  <si>
    <t>Vyhotovení výchozí revizní zprávy příplatek za každých dalších i započatých 500 000 Kč přes 1 000 000 Kč</t>
  </si>
  <si>
    <t>-71160752</t>
  </si>
  <si>
    <t>69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</si>
  <si>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</si>
  <si>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</si>
  <si>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560718297</t>
  </si>
  <si>
    <t>70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</si>
  <si>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</si>
  <si>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</si>
  <si>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979926262</t>
  </si>
  <si>
    <t>71</t>
  </si>
  <si>
    <t>7499451010</t>
  </si>
  <si>
    <t>Vydání průkazu způsobilosti pro funkční celek, provizorní stav - vyhotovení dokladu o silnoproudých zařízeních a vydání průkazu způsobilosti</t>
  </si>
  <si>
    <t>1626586710</t>
  </si>
  <si>
    <t>72</t>
  </si>
  <si>
    <t>7499552010</t>
  </si>
  <si>
    <t>Měření zemnících sítí zemnicí sítě délky pásku do 1 000 mm - včetně vyhotovení protokolu</t>
  </si>
  <si>
    <t>1385840286</t>
  </si>
  <si>
    <t>73</t>
  </si>
  <si>
    <t>7499257010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</si>
  <si>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</si>
  <si>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441853373</t>
  </si>
  <si>
    <t>74</t>
  </si>
  <si>
    <t>7499351015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</si>
  <si>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</si>
  <si>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1386873101</t>
  </si>
  <si>
    <t>75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</si>
  <si>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</si>
  <si>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</si>
  <si>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-2090723780</t>
  </si>
  <si>
    <t>76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</si>
  <si>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</si>
  <si>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</si>
  <si>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1082660220</t>
  </si>
  <si>
    <t>77</t>
  </si>
  <si>
    <t>7499751030</t>
  </si>
  <si>
    <t>Dokončovací práce zkušební provoz - včetně prokázání technických a kvalitativních parametrů zařízení</t>
  </si>
  <si>
    <t>1128550566</t>
  </si>
  <si>
    <t>78</t>
  </si>
  <si>
    <t>7499751040</t>
  </si>
  <si>
    <t>Dokončovací práce zaškolení obsluhy - seznámení obsluhy s funkcemi zařízení včetně odevzdání dokumentace skutečného provedení</t>
  </si>
  <si>
    <t>-1747788502</t>
  </si>
  <si>
    <t>79</t>
  </si>
  <si>
    <t>7499751050</t>
  </si>
  <si>
    <t>Dokončovací práce manipulace na zařízeních prováděné provozovatelem - manipulace nutné pro další práce zhotovitele na technologickém souboru</t>
  </si>
  <si>
    <t>1173276456</t>
  </si>
  <si>
    <t>80</t>
  </si>
  <si>
    <t>7499251010</t>
  </si>
  <si>
    <t>Montáž bezpečnostní tabulky výstražné nebo označovací</t>
  </si>
  <si>
    <t>46916039</t>
  </si>
  <si>
    <t>81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</si>
  <si>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</si>
  <si>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</si>
  <si>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-13595349</t>
  </si>
  <si>
    <t>82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</si>
  <si>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</si>
  <si>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</si>
  <si>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1464923730</t>
  </si>
  <si>
    <t>83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</si>
  <si>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</si>
  <si>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</si>
  <si>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</si>
  <si>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169239713</t>
  </si>
  <si>
    <t>84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</si>
  <si>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</si>
  <si>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</si>
  <si>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-1222881352</t>
  </si>
  <si>
    <t>85</t>
  </si>
  <si>
    <t>9902900300</t>
  </si>
  <si>
    <t>Složení sypanin, drobného kusového materiálu, suti Poznámka: 1. Ceny jsou určeny pro skládání materiálu z vlastních zásob objednatele.</t>
  </si>
  <si>
    <t>937196547</t>
  </si>
  <si>
    <t>86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</si>
  <si>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</si>
  <si>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</si>
  <si>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1570235866</t>
  </si>
  <si>
    <t>87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</si>
  <si>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</si>
  <si>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</si>
  <si>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1596543996</t>
  </si>
  <si>
    <t>88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</si>
  <si>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</si>
  <si>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</si>
  <si>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-1191571095</t>
  </si>
  <si>
    <t>SO 04.2 - Oprava monitorovacího systému osvětlení - zemní práce</t>
  </si>
  <si>
    <t>HSV - Práce a dodávky HSV</t>
  </si>
  <si>
    <t xml:space="preserve">    1 - Zemní práce</t>
  </si>
  <si>
    <t xml:space="preserve">    5 - Komunikace pozemní</t>
  </si>
  <si>
    <t>M - Práce a dodávky M</t>
  </si>
  <si>
    <t xml:space="preserve">    46-M - Zemní práce při extr.mont.pracích</t>
  </si>
  <si>
    <t>HSV</t>
  </si>
  <si>
    <t>Práce a dodávky HSV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</si>
  <si>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</si>
  <si>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</si>
  <si>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2023 01</t>
  </si>
  <si>
    <t>1454287332</t>
  </si>
  <si>
    <t>Online PSC</t>
  </si>
  <si>
    <t>https://podminky.urs.cz/item/CS_URS_2023_01/113106123</t>
  </si>
  <si>
    <t>Komunikace pozemní</t>
  </si>
  <si>
    <t>593531112</t>
  </si>
  <si>
    <t>Kladení dlažby z plastových vegetačních tvárnic komunikací pro pěší s vyrovnávací vrstvou z kameniva tl. do 20 mm a s vyplněním vegetačních otvorů se zámkem tl. do 30 mm, pro plochy přes 50 do 100 m2</t>
  </si>
  <si>
    <t>1704063459</t>
  </si>
  <si>
    <t>https://podminky.urs.cz/item/CS_URS_2023_01/593531112</t>
  </si>
  <si>
    <t>Práce a dodávky M</t>
  </si>
  <si>
    <t>46-M</t>
  </si>
  <si>
    <t>Zemní práce při extr.mont.pracích</t>
  </si>
  <si>
    <t>460030121</t>
  </si>
  <si>
    <t>Přípravné terénní práce odstranění pařezů včetně vytrhání, vykopání nebo odstřelení, přesekání kořenů a přemístění do 50 m nebo naložení na dopravní prostředek, průměru do 30 cm</t>
  </si>
  <si>
    <t>2098610691</t>
  </si>
  <si>
    <t>https://podminky.urs.cz/item/CS_URS_2023_01/460030121</t>
  </si>
  <si>
    <t>460061111</t>
  </si>
  <si>
    <t>Zabezpečení výkopu a objektů přechod z dřevěných desek zřízení</t>
  </si>
  <si>
    <t>-486794441</t>
  </si>
  <si>
    <t>https://podminky.urs.cz/item/CS_URS_2023_01/460061111</t>
  </si>
  <si>
    <t>460061112</t>
  </si>
  <si>
    <t>Zabezpečení výkopu a objektů přechod z dřevěných desek odstranění</t>
  </si>
  <si>
    <t>680079288</t>
  </si>
  <si>
    <t>https://podminky.urs.cz/item/CS_URS_2023_01/460061112</t>
  </si>
  <si>
    <t>460061122</t>
  </si>
  <si>
    <t>Zabezpečení výkopu a objektů přechodová lávka délky do 2 m včetně zábradlí odstranění</t>
  </si>
  <si>
    <t>-703631376</t>
  </si>
  <si>
    <t>https://podminky.urs.cz/item/CS_URS_2023_01/460061122</t>
  </si>
  <si>
    <t>460091113</t>
  </si>
  <si>
    <t>Odkop zeminy ručně s přemístěním výkopku do vzdálenosti 3 m od okraje jámy nebo s naložením na dopravní prostředek v hornině třídy těžitelnosti II skupiny 4</t>
  </si>
  <si>
    <t>m3</t>
  </si>
  <si>
    <t>1265870787</t>
  </si>
  <si>
    <t>https://podminky.urs.cz/item/CS_URS_2023_01/460091113</t>
  </si>
  <si>
    <t>VV</t>
  </si>
  <si>
    <t>1000*(0,9*0,35)+50*(1,5*0,5)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</si>
  <si>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</si>
  <si>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</si>
  <si>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-531226426</t>
  </si>
  <si>
    <t>https://podminky.urs.cz/item/CS_URS_2023_01/460131114</t>
  </si>
  <si>
    <t>4*(2*2*2)</t>
  </si>
  <si>
    <t>460391124</t>
  </si>
  <si>
    <t>Zásyp jam ručně s uložením výkopku ve vrstvách a úpravou povrchu s přemístění sypaniny ze vzdálenosti do 10 m se zhutněním z horniny třídy těžitelnosti II skupiny 4</t>
  </si>
  <si>
    <t>1861039400</t>
  </si>
  <si>
    <t>https://podminky.urs.cz/item/CS_URS_2023_01/460391124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</si>
  <si>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</si>
  <si>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</si>
  <si>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1352191038</t>
  </si>
  <si>
    <t>https://podminky.urs.cz/item/CS_URS_2023_01/460431193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</si>
  <si>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</si>
  <si>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</si>
  <si>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1012153279</t>
  </si>
  <si>
    <t>https://podminky.urs.cz/item/CS_URS_2023_01/460631214</t>
  </si>
  <si>
    <t>55283925</t>
  </si>
  <si>
    <t>trubka ocelová bezešvá hladká jakost 11 353 168x6,3mm</t>
  </si>
  <si>
    <t>-85539643</t>
  </si>
  <si>
    <t>200*1,03 "Přepočtené koeficientem množství</t>
  </si>
  <si>
    <t>58337310</t>
  </si>
  <si>
    <t>štěrkopísek frakce 0/4</t>
  </si>
  <si>
    <t>-55646979</t>
  </si>
  <si>
    <t>(1000*(0,4*0,35)+50*(0,4*0,5))*1,5</t>
  </si>
  <si>
    <t>VRN - Vedlejší rozpočtové náklady</t>
  </si>
  <si>
    <t>012103000</t>
  </si>
  <si>
    <t>Geodetické práce před výstavbou</t>
  </si>
  <si>
    <t>…</t>
  </si>
  <si>
    <t>CS ÚRS 2022 02</t>
  </si>
  <si>
    <t>1024</t>
  </si>
  <si>
    <t>-595416996</t>
  </si>
  <si>
    <t>https://podminky.urs.cz/item/CS_URS_2022_02/012103000</t>
  </si>
  <si>
    <t>012303000</t>
  </si>
  <si>
    <t>Geodetické práce po výstavbě</t>
  </si>
  <si>
    <t>-1791822462</t>
  </si>
  <si>
    <t>https://podminky.urs.cz/item/CS_URS_2022_02/012303000</t>
  </si>
  <si>
    <t>013254000</t>
  </si>
  <si>
    <t>Dokumentace skutečného provedení stavby</t>
  </si>
  <si>
    <t>1341891061</t>
  </si>
  <si>
    <t>https://podminky.urs.cz/item/CS_URS_2022_02/013254000</t>
  </si>
  <si>
    <t>032002000</t>
  </si>
  <si>
    <t>Vybavení staveniště</t>
  </si>
  <si>
    <t>-67402268</t>
  </si>
  <si>
    <t>https://podminky.urs.cz/item/CS_URS_2022_02/032002000</t>
  </si>
  <si>
    <t>045002000</t>
  </si>
  <si>
    <t>Kompletační a koordinační činnost</t>
  </si>
  <si>
    <t>493636699</t>
  </si>
  <si>
    <t>https://podminky.urs.cz/item/CS_URS_2022_02/045002000</t>
  </si>
  <si>
    <t>460010025</t>
  </si>
  <si>
    <t>Vytyčení trasy inženýrských sítí v zastavěném prostoru</t>
  </si>
  <si>
    <t>km</t>
  </si>
  <si>
    <t>-600058797</t>
  </si>
  <si>
    <t>https://podminky.urs.cz/item/CS_URS_2022_02/460010025</t>
  </si>
  <si>
    <t>065002000</t>
  </si>
  <si>
    <t>Mimostaveništní doprava materiálů</t>
  </si>
  <si>
    <t>-694778818</t>
  </si>
  <si>
    <t>https://podminky.urs.cz/item/CS_URS_2022_02/065002000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</si>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</sst>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593531112" TargetMode="External" /><Relationship Id="rId3" Type="http://schemas.openxmlformats.org/officeDocument/2006/relationships/hyperlink" Target="https://podminky.urs.cz/item/CS_URS_2023_01/460030121" TargetMode="External" /><Relationship Id="rId4" Type="http://schemas.openxmlformats.org/officeDocument/2006/relationships/hyperlink" Target="https://podminky.urs.cz/item/CS_URS_2023_01/460061111" TargetMode="External" /><Relationship Id="rId5" Type="http://schemas.openxmlformats.org/officeDocument/2006/relationships/hyperlink" Target="https://podminky.urs.cz/item/CS_URS_2023_01/460061112" TargetMode="External" /><Relationship Id="rId6" Type="http://schemas.openxmlformats.org/officeDocument/2006/relationships/hyperlink" Target="https://podminky.urs.cz/item/CS_URS_2023_01/460061122" TargetMode="External" /><Relationship Id="rId7" Type="http://schemas.openxmlformats.org/officeDocument/2006/relationships/hyperlink" Target="https://podminky.urs.cz/item/CS_URS_2023_01/460091113" TargetMode="External" /><Relationship Id="rId8" Type="http://schemas.openxmlformats.org/officeDocument/2006/relationships/hyperlink" Target="https://podminky.urs.cz/item/CS_URS_2023_01/460131114" TargetMode="External" /><Relationship Id="rId9" Type="http://schemas.openxmlformats.org/officeDocument/2006/relationships/hyperlink" Target="https://podminky.urs.cz/item/CS_URS_2023_01/460391124" TargetMode="External" /><Relationship Id="rId10" Type="http://schemas.openxmlformats.org/officeDocument/2006/relationships/hyperlink" Target="https://podminky.urs.cz/item/CS_URS_2023_01/460431193" TargetMode="External" /><Relationship Id="rId11" Type="http://schemas.openxmlformats.org/officeDocument/2006/relationships/hyperlink" Target="https://podminky.urs.cz/item/CS_URS_2023_01/460631214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23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32002000" TargetMode="External" /><Relationship Id="rId5" Type="http://schemas.openxmlformats.org/officeDocument/2006/relationships/hyperlink" Target="https://podminky.urs.cz/item/CS_URS_2022_02/045002000" TargetMode="External" /><Relationship Id="rId6" Type="http://schemas.openxmlformats.org/officeDocument/2006/relationships/hyperlink" Target="https://podminky.urs.cz/item/CS_URS_2022_02/460010025" TargetMode="External" /><Relationship Id="rId7" Type="http://schemas.openxmlformats.org/officeDocument/2006/relationships/hyperlink" Target="https://podminky.urs.cz/item/CS_URS_2022_02/065002000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osvětlení v žst. Frýdek Místek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Frýdek Místek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26. 1. 2023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>SB projekt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72" t="str">
        <f>IF(E20="","",E20)</f>
        <v>SB projekt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75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76</v>
      </c>
      <c r="BT54" s="108" t="s">
        <v>77</v>
      </c>
      <c r="BU54" s="109" t="s">
        <v>78</v>
      </c>
      <c r="BV54" s="108" t="s">
        <v>79</v>
      </c>
      <c r="BW54" s="108" t="s">
        <v>5</v>
      </c>
      <c r="BX54" s="108" t="s">
        <v>80</v>
      </c>
      <c r="CL54" s="108" t="s">
        <v>19</v>
      </c>
    </row>
    <row r="55" s="7" customFormat="1" ht="24.75" customHeight="1">
      <c r="A55" s="110" t="s">
        <v>81</v>
      </c>
      <c r="B55" s="111"/>
      <c r="C55" s="112"/>
      <c r="D55" s="113" t="s">
        <v>82</v>
      </c>
      <c r="E55" s="113"/>
      <c r="F55" s="113"/>
      <c r="G55" s="113"/>
      <c r="H55" s="113"/>
      <c r="I55" s="114"/>
      <c r="J55" s="113" t="s">
        <v>83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04.1 - Oprava monitoro...'!J30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84</v>
      </c>
      <c r="AR55" s="117"/>
      <c r="AS55" s="118">
        <v>0</v>
      </c>
      <c r="AT55" s="119">
        <f>ROUND(SUM(AV55:AW55),2)</f>
        <v>0</v>
      </c>
      <c r="AU55" s="120">
        <f>'SO 04.1 - Oprava monitoro...'!P86</f>
        <v>0</v>
      </c>
      <c r="AV55" s="119">
        <f>'SO 04.1 - Oprava monitoro...'!J33</f>
        <v>0</v>
      </c>
      <c r="AW55" s="119">
        <f>'SO 04.1 - Oprava monitoro...'!J34</f>
        <v>0</v>
      </c>
      <c r="AX55" s="119">
        <f>'SO 04.1 - Oprava monitoro...'!J35</f>
        <v>0</v>
      </c>
      <c r="AY55" s="119">
        <f>'SO 04.1 - Oprava monitoro...'!J36</f>
        <v>0</v>
      </c>
      <c r="AZ55" s="119">
        <f>'SO 04.1 - Oprava monitoro...'!F33</f>
        <v>0</v>
      </c>
      <c r="BA55" s="119">
        <f>'SO 04.1 - Oprava monitoro...'!F34</f>
        <v>0</v>
      </c>
      <c r="BB55" s="119">
        <f>'SO 04.1 - Oprava monitoro...'!F35</f>
        <v>0</v>
      </c>
      <c r="BC55" s="119">
        <f>'SO 04.1 - Oprava monitoro...'!F36</f>
        <v>0</v>
      </c>
      <c r="BD55" s="121">
        <f>'SO 04.1 - Oprava monitoro...'!F37</f>
        <v>0</v>
      </c>
      <c r="BE55" s="7"/>
      <c r="BT55" s="122" t="s">
        <v>85</v>
      </c>
      <c r="BV55" s="122" t="s">
        <v>79</v>
      </c>
      <c r="BW55" s="122" t="s">
        <v>86</v>
      </c>
      <c r="BX55" s="122" t="s">
        <v>5</v>
      </c>
      <c r="CL55" s="122" t="s">
        <v>87</v>
      </c>
      <c r="CM55" s="122" t="s">
        <v>88</v>
      </c>
    </row>
    <row r="56" s="7" customFormat="1" ht="24.75" customHeight="1">
      <c r="A56" s="110" t="s">
        <v>81</v>
      </c>
      <c r="B56" s="111"/>
      <c r="C56" s="112"/>
      <c r="D56" s="113" t="s">
        <v>89</v>
      </c>
      <c r="E56" s="113"/>
      <c r="F56" s="113"/>
      <c r="G56" s="113"/>
      <c r="H56" s="113"/>
      <c r="I56" s="114"/>
      <c r="J56" s="113" t="s">
        <v>90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04.2 - Oprava monitoro...'!J30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84</v>
      </c>
      <c r="AR56" s="117"/>
      <c r="AS56" s="118">
        <v>0</v>
      </c>
      <c r="AT56" s="119">
        <f>ROUND(SUM(AV56:AW56),2)</f>
        <v>0</v>
      </c>
      <c r="AU56" s="120">
        <f>'SO 04.2 - Oprava monitoro...'!P84</f>
        <v>0</v>
      </c>
      <c r="AV56" s="119">
        <f>'SO 04.2 - Oprava monitoro...'!J33</f>
        <v>0</v>
      </c>
      <c r="AW56" s="119">
        <f>'SO 04.2 - Oprava monitoro...'!J34</f>
        <v>0</v>
      </c>
      <c r="AX56" s="119">
        <f>'SO 04.2 - Oprava monitoro...'!J35</f>
        <v>0</v>
      </c>
      <c r="AY56" s="119">
        <f>'SO 04.2 - Oprava monitoro...'!J36</f>
        <v>0</v>
      </c>
      <c r="AZ56" s="119">
        <f>'SO 04.2 - Oprava monitoro...'!F33</f>
        <v>0</v>
      </c>
      <c r="BA56" s="119">
        <f>'SO 04.2 - Oprava monitoro...'!F34</f>
        <v>0</v>
      </c>
      <c r="BB56" s="119">
        <f>'SO 04.2 - Oprava monitoro...'!F35</f>
        <v>0</v>
      </c>
      <c r="BC56" s="119">
        <f>'SO 04.2 - Oprava monitoro...'!F36</f>
        <v>0</v>
      </c>
      <c r="BD56" s="121">
        <f>'SO 04.2 - Oprava monitoro...'!F37</f>
        <v>0</v>
      </c>
      <c r="BE56" s="7"/>
      <c r="BT56" s="122" t="s">
        <v>85</v>
      </c>
      <c r="BV56" s="122" t="s">
        <v>79</v>
      </c>
      <c r="BW56" s="122" t="s">
        <v>91</v>
      </c>
      <c r="BX56" s="122" t="s">
        <v>5</v>
      </c>
      <c r="CL56" s="122" t="s">
        <v>87</v>
      </c>
      <c r="CM56" s="122" t="s">
        <v>88</v>
      </c>
    </row>
    <row r="57" s="7" customFormat="1" ht="16.5" customHeight="1">
      <c r="A57" s="110" t="s">
        <v>81</v>
      </c>
      <c r="B57" s="111"/>
      <c r="C57" s="112"/>
      <c r="D57" s="113" t="s">
        <v>92</v>
      </c>
      <c r="E57" s="113"/>
      <c r="F57" s="113"/>
      <c r="G57" s="113"/>
      <c r="H57" s="113"/>
      <c r="I57" s="114"/>
      <c r="J57" s="113" t="s">
        <v>93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'VRN - Vedlejší rozpočtové...'!J30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84</v>
      </c>
      <c r="AR57" s="117"/>
      <c r="AS57" s="123">
        <v>0</v>
      </c>
      <c r="AT57" s="124">
        <f>ROUND(SUM(AV57:AW57),2)</f>
        <v>0</v>
      </c>
      <c r="AU57" s="125">
        <f>'VRN - Vedlejší rozpočtové...'!P79</f>
        <v>0</v>
      </c>
      <c r="AV57" s="124">
        <f>'VRN - Vedlejší rozpočtové...'!J33</f>
        <v>0</v>
      </c>
      <c r="AW57" s="124">
        <f>'VRN - Vedlejší rozpočtové...'!J34</f>
        <v>0</v>
      </c>
      <c r="AX57" s="124">
        <f>'VRN - Vedlejší rozpočtové...'!J35</f>
        <v>0</v>
      </c>
      <c r="AY57" s="124">
        <f>'VRN - Vedlejší rozpočtové...'!J36</f>
        <v>0</v>
      </c>
      <c r="AZ57" s="124">
        <f>'VRN - Vedlejší rozpočtové...'!F33</f>
        <v>0</v>
      </c>
      <c r="BA57" s="124">
        <f>'VRN - Vedlejší rozpočtové...'!F34</f>
        <v>0</v>
      </c>
      <c r="BB57" s="124">
        <f>'VRN - Vedlejší rozpočtové...'!F35</f>
        <v>0</v>
      </c>
      <c r="BC57" s="124">
        <f>'VRN - Vedlejší rozpočtové...'!F36</f>
        <v>0</v>
      </c>
      <c r="BD57" s="126">
        <f>'VRN - Vedlejší rozpočtové...'!F37</f>
        <v>0</v>
      </c>
      <c r="BE57" s="7"/>
      <c r="BT57" s="122" t="s">
        <v>85</v>
      </c>
      <c r="BV57" s="122" t="s">
        <v>79</v>
      </c>
      <c r="BW57" s="122" t="s">
        <v>94</v>
      </c>
      <c r="BX57" s="122" t="s">
        <v>5</v>
      </c>
      <c r="CL57" s="122" t="s">
        <v>95</v>
      </c>
      <c r="CM57" s="122" t="s">
        <v>88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wzuLAbfAPjkZ144X5knt3EDuGE1IN/aKzEzEAnhGHacXcb1PggkwFaVg08ZU5rRQLM9lulrAVbwG4UsDnuxACw==" hashValue="m8CnkMV4vnL9U7UQl3SzTTyCimfmMHR8AmxXy4oQ4SYa5tfHDsK3upBsg+72/aSkGMlZDS0mh9PFf/3grFZq0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4.1 - Oprava monitoro...'!C2" display="/"/>
    <hyperlink ref="A56" location="'SO 04.2 - Oprava monitoro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88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osvětlení v žst. Frýdek Místek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87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stavby'!AN8</f>
        <v>26. 1. 2023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28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29</v>
      </c>
      <c r="F15" s="37"/>
      <c r="G15" s="37"/>
      <c r="H15" s="37"/>
      <c r="I15" s="131" t="s">
        <v>30</v>
      </c>
      <c r="J15" s="135" t="s">
        <v>31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32</v>
      </c>
      <c r="E17" s="37"/>
      <c r="F17" s="37"/>
      <c r="G17" s="37"/>
      <c r="H17" s="37"/>
      <c r="I17" s="131" t="s">
        <v>27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30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34</v>
      </c>
      <c r="E20" s="37"/>
      <c r="F20" s="37"/>
      <c r="G20" s="37"/>
      <c r="H20" s="37"/>
      <c r="I20" s="131" t="s">
        <v>27</v>
      </c>
      <c r="J20" s="135" t="s">
        <v>35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30</v>
      </c>
      <c r="J21" s="135" t="s">
        <v>37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39</v>
      </c>
      <c r="E23" s="37"/>
      <c r="F23" s="37"/>
      <c r="G23" s="37"/>
      <c r="H23" s="37"/>
      <c r="I23" s="131" t="s">
        <v>27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30</v>
      </c>
      <c r="J24" s="135" t="s">
        <v>37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ROUND((SUM(BE86:BE181)),  2)</f>
        <v>0</v>
      </c>
      <c r="G33" s="37"/>
      <c r="H33" s="37"/>
      <c r="I33" s="147">
        <v>0.20999999999999999</v>
      </c>
      <c r="J33" s="146">
        <f>ROUND(((SUM(BE86:BE181))*I33),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ROUND((SUM(BF86:BF181)),  2)</f>
        <v>0</v>
      </c>
      <c r="G34" s="37"/>
      <c r="H34" s="37"/>
      <c r="I34" s="147">
        <v>0.14999999999999999</v>
      </c>
      <c r="J34" s="146">
        <f>ROUND(((SUM(BF86:BF181))*I34),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ROUND((SUM(BG86:BG181)),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ROUND((SUM(BH86:BH181)),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ROUND((SUM(BI86:BI181)),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osvětlení v žst. Frýdek Místek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SO 04.1 - Oprava monitorovacího systému osvětlení  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Frýdek Místek</v>
      </c>
      <c r="G52" s="39"/>
      <c r="H52" s="39"/>
      <c r="I52" s="31" t="s">
        <v>24</v>
      </c>
      <c r="J52" s="71" t="str">
        <f>IF(J12="","",J12)</f>
        <v>26. 1. 2023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34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31" t="s">
        <v>39</v>
      </c>
      <c r="J55" s="35" t="str">
        <f>E24</f>
        <v>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J101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J119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J121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J148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J151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109</v>
      </c>
      <c r="E66" s="167"/>
      <c r="F66" s="167"/>
      <c r="G66" s="167"/>
      <c r="H66" s="167"/>
      <c r="I66" s="167"/>
      <c r="J66" s="168">
        <f>J159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Oprava osvětlení v žst. Frýdek Místek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97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 xml:space="preserve">SO 04.1 - Oprava monitorovacího systému osvětlení  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F12</f>
        <v>Frýdek Místek</v>
      </c>
      <c r="G80" s="39"/>
      <c r="H80" s="39"/>
      <c r="I80" s="31" t="s">
        <v>24</v>
      </c>
      <c r="J80" s="71" t="str">
        <f>IF(J12="","",J12)</f>
        <v>26. 1. 2023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E15</f>
        <v>Správa železnic, státní organizace</v>
      </c>
      <c r="G82" s="39"/>
      <c r="H82" s="39"/>
      <c r="I82" s="31" t="s">
        <v>34</v>
      </c>
      <c r="J82" s="35" t="str">
        <f>E21</f>
        <v>SB projekt s.r.o.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32</v>
      </c>
      <c r="D83" s="39"/>
      <c r="E83" s="39"/>
      <c r="F83" s="26" t="str">
        <f>IF(E18="","",E18)</f>
        <v>Vyplň údaj</v>
      </c>
      <c r="G83" s="39"/>
      <c r="H83" s="39"/>
      <c r="I83" s="31" t="s">
        <v>39</v>
      </c>
      <c r="J83" s="35" t="str">
        <f>E24</f>
        <v>SB projekt s.r.o.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111</v>
      </c>
      <c r="D85" s="179" t="s">
        <v>61</v>
      </c>
      <c r="E85" s="179" t="s">
        <v>57</v>
      </c>
      <c r="F85" s="179" t="s">
        <v>58</v>
      </c>
      <c r="G85" s="179" t="s">
        <v>112</v>
      </c>
      <c r="H85" s="179" t="s">
        <v>113</v>
      </c>
      <c r="I85" s="179" t="s">
        <v>114</v>
      </c>
      <c r="J85" s="179" t="s">
        <v>101</v>
      </c>
      <c r="K85" s="180" t="s">
        <v>115</v>
      </c>
      <c r="L85" s="181"/>
      <c r="M85" s="91" t="s">
        <v>75</v>
      </c>
      <c r="N85" s="92" t="s">
        <v>46</v>
      </c>
      <c r="O85" s="92" t="s">
        <v>116</v>
      </c>
      <c r="P85" s="92" t="s">
        <v>117</v>
      </c>
      <c r="Q85" s="92" t="s">
        <v>118</v>
      </c>
      <c r="R85" s="92" t="s">
        <v>119</v>
      </c>
      <c r="S85" s="92" t="s">
        <v>120</v>
      </c>
      <c r="T85" s="93" t="s">
        <v>121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122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P87+P159</f>
        <v>0</v>
      </c>
      <c r="Q86" s="95"/>
      <c r="R86" s="184">
        <f>R87+R159</f>
        <v>0</v>
      </c>
      <c r="S86" s="95"/>
      <c r="T86" s="185">
        <f>T87+T159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76</v>
      </c>
      <c r="AU86" s="16" t="s">
        <v>102</v>
      </c>
      <c r="BK86" s="186">
        <f>BK87+BK159</f>
        <v>0</v>
      </c>
    </row>
    <row r="87" s="12" customFormat="1" ht="25.92" customHeight="1">
      <c r="A87" s="12"/>
      <c r="B87" s="187"/>
      <c r="C87" s="188"/>
      <c r="D87" s="189" t="s">
        <v>76</v>
      </c>
      <c r="E87" s="190" t="s">
        <v>123</v>
      </c>
      <c r="F87" s="190" t="s">
        <v>124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P88+SUM(P89:P101)+P119+P121+P148+P151</f>
        <v>0</v>
      </c>
      <c r="Q87" s="195"/>
      <c r="R87" s="196">
        <f>R88+SUM(R89:R101)+R119+R121+R148+R151</f>
        <v>0</v>
      </c>
      <c r="S87" s="195"/>
      <c r="T87" s="197">
        <f>T88+SUM(T89:T101)+T119+T121+T148+T151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85</v>
      </c>
      <c r="AT87" s="199" t="s">
        <v>76</v>
      </c>
      <c r="AU87" s="199" t="s">
        <v>77</v>
      </c>
      <c r="AY87" s="198" t="s">
        <v>125</v>
      </c>
      <c r="BK87" s="200">
        <f>BK88+SUM(BK89:BK101)+BK119+BK121+BK148+BK151</f>
        <v>0</v>
      </c>
    </row>
    <row r="88" s="2" customFormat="1" ht="24.15" customHeight="1">
      <c r="A88" s="37"/>
      <c r="B88" s="38"/>
      <c r="C88" s="201" t="s">
        <v>85</v>
      </c>
      <c r="D88" s="201" t="s">
        <v>126</v>
      </c>
      <c r="E88" s="202" t="s">
        <v>127</v>
      </c>
      <c r="F88" s="203" t="s">
        <v>128</v>
      </c>
      <c r="G88" s="204" t="s">
        <v>129</v>
      </c>
      <c r="H88" s="205">
        <v>1</v>
      </c>
      <c r="I88" s="206"/>
      <c r="J88" s="207">
        <f>ROUND(I88*H88,2)</f>
        <v>0</v>
      </c>
      <c r="K88" s="203" t="s">
        <v>130</v>
      </c>
      <c r="L88" s="208"/>
      <c r="M88" s="209" t="s">
        <v>75</v>
      </c>
      <c r="N88" s="210" t="s">
        <v>47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131</v>
      </c>
      <c r="AT88" s="213" t="s">
        <v>126</v>
      </c>
      <c r="AU88" s="213" t="s">
        <v>85</v>
      </c>
      <c r="AY88" s="16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85</v>
      </c>
      <c r="BK88" s="214">
        <f>ROUND(I88*H88,2)</f>
        <v>0</v>
      </c>
      <c r="BL88" s="16" t="s">
        <v>132</v>
      </c>
      <c r="BM88" s="213" t="s">
        <v>133</v>
      </c>
    </row>
    <row r="89" s="2" customFormat="1" ht="24.15" customHeight="1">
      <c r="A89" s="37"/>
      <c r="B89" s="38"/>
      <c r="C89" s="201" t="s">
        <v>88</v>
      </c>
      <c r="D89" s="201" t="s">
        <v>126</v>
      </c>
      <c r="E89" s="202" t="s">
        <v>134</v>
      </c>
      <c r="F89" s="203" t="s">
        <v>128</v>
      </c>
      <c r="G89" s="204" t="s">
        <v>129</v>
      </c>
      <c r="H89" s="205">
        <v>1</v>
      </c>
      <c r="I89" s="206"/>
      <c r="J89" s="207">
        <f>ROUND(I89*H89,2)</f>
        <v>0</v>
      </c>
      <c r="K89" s="203" t="s">
        <v>130</v>
      </c>
      <c r="L89" s="208"/>
      <c r="M89" s="209" t="s">
        <v>75</v>
      </c>
      <c r="N89" s="210" t="s">
        <v>47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131</v>
      </c>
      <c r="AT89" s="213" t="s">
        <v>126</v>
      </c>
      <c r="AU89" s="213" t="s">
        <v>85</v>
      </c>
      <c r="AY89" s="16" t="s">
        <v>125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85</v>
      </c>
      <c r="BK89" s="214">
        <f>ROUND(I89*H89,2)</f>
        <v>0</v>
      </c>
      <c r="BL89" s="16" t="s">
        <v>132</v>
      </c>
      <c r="BM89" s="213" t="s">
        <v>135</v>
      </c>
    </row>
    <row r="90" s="2" customFormat="1" ht="24.15" customHeight="1">
      <c r="A90" s="37"/>
      <c r="B90" s="38"/>
      <c r="C90" s="201" t="s">
        <v>136</v>
      </c>
      <c r="D90" s="201" t="s">
        <v>126</v>
      </c>
      <c r="E90" s="202" t="s">
        <v>137</v>
      </c>
      <c r="F90" s="203" t="s">
        <v>128</v>
      </c>
      <c r="G90" s="204" t="s">
        <v>129</v>
      </c>
      <c r="H90" s="205">
        <v>1</v>
      </c>
      <c r="I90" s="206"/>
      <c r="J90" s="207">
        <f>ROUND(I90*H90,2)</f>
        <v>0</v>
      </c>
      <c r="K90" s="203" t="s">
        <v>130</v>
      </c>
      <c r="L90" s="208"/>
      <c r="M90" s="209" t="s">
        <v>75</v>
      </c>
      <c r="N90" s="210" t="s">
        <v>47</v>
      </c>
      <c r="O90" s="83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131</v>
      </c>
      <c r="AT90" s="213" t="s">
        <v>126</v>
      </c>
      <c r="AU90" s="213" t="s">
        <v>85</v>
      </c>
      <c r="AY90" s="16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85</v>
      </c>
      <c r="BK90" s="214">
        <f>ROUND(I90*H90,2)</f>
        <v>0</v>
      </c>
      <c r="BL90" s="16" t="s">
        <v>132</v>
      </c>
      <c r="BM90" s="213" t="s">
        <v>138</v>
      </c>
    </row>
    <row r="91" s="2" customFormat="1" ht="24.15" customHeight="1">
      <c r="A91" s="37"/>
      <c r="B91" s="38"/>
      <c r="C91" s="201" t="s">
        <v>132</v>
      </c>
      <c r="D91" s="201" t="s">
        <v>126</v>
      </c>
      <c r="E91" s="202" t="s">
        <v>139</v>
      </c>
      <c r="F91" s="203" t="s">
        <v>128</v>
      </c>
      <c r="G91" s="204" t="s">
        <v>129</v>
      </c>
      <c r="H91" s="205">
        <v>1</v>
      </c>
      <c r="I91" s="206"/>
      <c r="J91" s="207">
        <f>ROUND(I91*H91,2)</f>
        <v>0</v>
      </c>
      <c r="K91" s="203" t="s">
        <v>130</v>
      </c>
      <c r="L91" s="208"/>
      <c r="M91" s="209" t="s">
        <v>75</v>
      </c>
      <c r="N91" s="210" t="s">
        <v>47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131</v>
      </c>
      <c r="AT91" s="213" t="s">
        <v>126</v>
      </c>
      <c r="AU91" s="213" t="s">
        <v>85</v>
      </c>
      <c r="AY91" s="16" t="s">
        <v>125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85</v>
      </c>
      <c r="BK91" s="214">
        <f>ROUND(I91*H91,2)</f>
        <v>0</v>
      </c>
      <c r="BL91" s="16" t="s">
        <v>132</v>
      </c>
      <c r="BM91" s="213" t="s">
        <v>140</v>
      </c>
    </row>
    <row r="92" s="2" customFormat="1" ht="24.15" customHeight="1">
      <c r="A92" s="37"/>
      <c r="B92" s="38"/>
      <c r="C92" s="201" t="s">
        <v>141</v>
      </c>
      <c r="D92" s="201" t="s">
        <v>126</v>
      </c>
      <c r="E92" s="202" t="s">
        <v>142</v>
      </c>
      <c r="F92" s="203" t="s">
        <v>128</v>
      </c>
      <c r="G92" s="204" t="s">
        <v>129</v>
      </c>
      <c r="H92" s="205">
        <v>1</v>
      </c>
      <c r="I92" s="206"/>
      <c r="J92" s="207">
        <f>ROUND(I92*H92,2)</f>
        <v>0</v>
      </c>
      <c r="K92" s="203" t="s">
        <v>130</v>
      </c>
      <c r="L92" s="208"/>
      <c r="M92" s="209" t="s">
        <v>75</v>
      </c>
      <c r="N92" s="210" t="s">
        <v>47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131</v>
      </c>
      <c r="AT92" s="213" t="s">
        <v>126</v>
      </c>
      <c r="AU92" s="213" t="s">
        <v>85</v>
      </c>
      <c r="AY92" s="16" t="s">
        <v>125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85</v>
      </c>
      <c r="BK92" s="214">
        <f>ROUND(I92*H92,2)</f>
        <v>0</v>
      </c>
      <c r="BL92" s="16" t="s">
        <v>132</v>
      </c>
      <c r="BM92" s="213" t="s">
        <v>143</v>
      </c>
    </row>
    <row r="93" s="2" customFormat="1" ht="24.15" customHeight="1">
      <c r="A93" s="37"/>
      <c r="B93" s="38"/>
      <c r="C93" s="201" t="s">
        <v>144</v>
      </c>
      <c r="D93" s="201" t="s">
        <v>126</v>
      </c>
      <c r="E93" s="202" t="s">
        <v>142</v>
      </c>
      <c r="F93" s="203" t="s">
        <v>128</v>
      </c>
      <c r="G93" s="204" t="s">
        <v>129</v>
      </c>
      <c r="H93" s="205">
        <v>1</v>
      </c>
      <c r="I93" s="206"/>
      <c r="J93" s="207">
        <f>ROUND(I93*H93,2)</f>
        <v>0</v>
      </c>
      <c r="K93" s="203" t="s">
        <v>130</v>
      </c>
      <c r="L93" s="208"/>
      <c r="M93" s="209" t="s">
        <v>75</v>
      </c>
      <c r="N93" s="210" t="s">
        <v>47</v>
      </c>
      <c r="O93" s="83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131</v>
      </c>
      <c r="AT93" s="213" t="s">
        <v>126</v>
      </c>
      <c r="AU93" s="213" t="s">
        <v>85</v>
      </c>
      <c r="AY93" s="16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85</v>
      </c>
      <c r="BK93" s="214">
        <f>ROUND(I93*H93,2)</f>
        <v>0</v>
      </c>
      <c r="BL93" s="16" t="s">
        <v>132</v>
      </c>
      <c r="BM93" s="213" t="s">
        <v>145</v>
      </c>
    </row>
    <row r="94" s="2" customFormat="1" ht="24.15" customHeight="1">
      <c r="A94" s="37"/>
      <c r="B94" s="38"/>
      <c r="C94" s="201" t="s">
        <v>146</v>
      </c>
      <c r="D94" s="201" t="s">
        <v>126</v>
      </c>
      <c r="E94" s="202" t="s">
        <v>147</v>
      </c>
      <c r="F94" s="203" t="s">
        <v>128</v>
      </c>
      <c r="G94" s="204" t="s">
        <v>129</v>
      </c>
      <c r="H94" s="205">
        <v>1</v>
      </c>
      <c r="I94" s="206"/>
      <c r="J94" s="207">
        <f>ROUND(I94*H94,2)</f>
        <v>0</v>
      </c>
      <c r="K94" s="203" t="s">
        <v>130</v>
      </c>
      <c r="L94" s="208"/>
      <c r="M94" s="209" t="s">
        <v>75</v>
      </c>
      <c r="N94" s="210" t="s">
        <v>47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131</v>
      </c>
      <c r="AT94" s="213" t="s">
        <v>126</v>
      </c>
      <c r="AU94" s="213" t="s">
        <v>85</v>
      </c>
      <c r="AY94" s="16" t="s">
        <v>125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85</v>
      </c>
      <c r="BK94" s="214">
        <f>ROUND(I94*H94,2)</f>
        <v>0</v>
      </c>
      <c r="BL94" s="16" t="s">
        <v>132</v>
      </c>
      <c r="BM94" s="213" t="s">
        <v>148</v>
      </c>
    </row>
    <row r="95" s="2" customFormat="1" ht="24.15" customHeight="1">
      <c r="A95" s="37"/>
      <c r="B95" s="38"/>
      <c r="C95" s="201" t="s">
        <v>131</v>
      </c>
      <c r="D95" s="201" t="s">
        <v>126</v>
      </c>
      <c r="E95" s="202" t="s">
        <v>149</v>
      </c>
      <c r="F95" s="203" t="s">
        <v>150</v>
      </c>
      <c r="G95" s="204" t="s">
        <v>129</v>
      </c>
      <c r="H95" s="205">
        <v>1</v>
      </c>
      <c r="I95" s="206"/>
      <c r="J95" s="207">
        <f>ROUND(I95*H95,2)</f>
        <v>0</v>
      </c>
      <c r="K95" s="203" t="s">
        <v>130</v>
      </c>
      <c r="L95" s="208"/>
      <c r="M95" s="209" t="s">
        <v>75</v>
      </c>
      <c r="N95" s="210" t="s">
        <v>47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131</v>
      </c>
      <c r="AT95" s="213" t="s">
        <v>126</v>
      </c>
      <c r="AU95" s="213" t="s">
        <v>85</v>
      </c>
      <c r="AY95" s="16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85</v>
      </c>
      <c r="BK95" s="214">
        <f>ROUND(I95*H95,2)</f>
        <v>0</v>
      </c>
      <c r="BL95" s="16" t="s">
        <v>132</v>
      </c>
      <c r="BM95" s="213" t="s">
        <v>151</v>
      </c>
    </row>
    <row r="96" s="2" customFormat="1" ht="24.15" customHeight="1">
      <c r="A96" s="37"/>
      <c r="B96" s="38"/>
      <c r="C96" s="201" t="s">
        <v>152</v>
      </c>
      <c r="D96" s="201" t="s">
        <v>126</v>
      </c>
      <c r="E96" s="202" t="s">
        <v>153</v>
      </c>
      <c r="F96" s="203" t="s">
        <v>150</v>
      </c>
      <c r="G96" s="204" t="s">
        <v>129</v>
      </c>
      <c r="H96" s="205">
        <v>1</v>
      </c>
      <c r="I96" s="206"/>
      <c r="J96" s="207">
        <f>ROUND(I96*H96,2)</f>
        <v>0</v>
      </c>
      <c r="K96" s="203" t="s">
        <v>130</v>
      </c>
      <c r="L96" s="208"/>
      <c r="M96" s="209" t="s">
        <v>75</v>
      </c>
      <c r="N96" s="210" t="s">
        <v>47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131</v>
      </c>
      <c r="AT96" s="213" t="s">
        <v>126</v>
      </c>
      <c r="AU96" s="213" t="s">
        <v>85</v>
      </c>
      <c r="AY96" s="16" t="s">
        <v>125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85</v>
      </c>
      <c r="BK96" s="214">
        <f>ROUND(I96*H96,2)</f>
        <v>0</v>
      </c>
      <c r="BL96" s="16" t="s">
        <v>132</v>
      </c>
      <c r="BM96" s="213" t="s">
        <v>154</v>
      </c>
    </row>
    <row r="97" s="2" customFormat="1" ht="16.5" customHeight="1">
      <c r="A97" s="37"/>
      <c r="B97" s="38"/>
      <c r="C97" s="201" t="s">
        <v>155</v>
      </c>
      <c r="D97" s="201" t="s">
        <v>126</v>
      </c>
      <c r="E97" s="202" t="s">
        <v>156</v>
      </c>
      <c r="F97" s="203" t="s">
        <v>157</v>
      </c>
      <c r="G97" s="204" t="s">
        <v>129</v>
      </c>
      <c r="H97" s="205">
        <v>7</v>
      </c>
      <c r="I97" s="206"/>
      <c r="J97" s="207">
        <f>ROUND(I97*H97,2)</f>
        <v>0</v>
      </c>
      <c r="K97" s="203" t="s">
        <v>130</v>
      </c>
      <c r="L97" s="208"/>
      <c r="M97" s="209" t="s">
        <v>75</v>
      </c>
      <c r="N97" s="210" t="s">
        <v>47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131</v>
      </c>
      <c r="AT97" s="213" t="s">
        <v>126</v>
      </c>
      <c r="AU97" s="213" t="s">
        <v>85</v>
      </c>
      <c r="AY97" s="16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85</v>
      </c>
      <c r="BK97" s="214">
        <f>ROUND(I97*H97,2)</f>
        <v>0</v>
      </c>
      <c r="BL97" s="16" t="s">
        <v>132</v>
      </c>
      <c r="BM97" s="213" t="s">
        <v>158</v>
      </c>
    </row>
    <row r="98" s="2" customFormat="1" ht="16.5" customHeight="1">
      <c r="A98" s="37"/>
      <c r="B98" s="38"/>
      <c r="C98" s="201" t="s">
        <v>159</v>
      </c>
      <c r="D98" s="201" t="s">
        <v>126</v>
      </c>
      <c r="E98" s="202" t="s">
        <v>160</v>
      </c>
      <c r="F98" s="203" t="s">
        <v>157</v>
      </c>
      <c r="G98" s="204" t="s">
        <v>129</v>
      </c>
      <c r="H98" s="205">
        <v>1</v>
      </c>
      <c r="I98" s="206"/>
      <c r="J98" s="207">
        <f>ROUND(I98*H98,2)</f>
        <v>0</v>
      </c>
      <c r="K98" s="203" t="s">
        <v>130</v>
      </c>
      <c r="L98" s="208"/>
      <c r="M98" s="209" t="s">
        <v>75</v>
      </c>
      <c r="N98" s="210" t="s">
        <v>47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161</v>
      </c>
      <c r="AT98" s="213" t="s">
        <v>126</v>
      </c>
      <c r="AU98" s="213" t="s">
        <v>85</v>
      </c>
      <c r="AY98" s="16" t="s">
        <v>125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85</v>
      </c>
      <c r="BK98" s="214">
        <f>ROUND(I98*H98,2)</f>
        <v>0</v>
      </c>
      <c r="BL98" s="16" t="s">
        <v>161</v>
      </c>
      <c r="BM98" s="213" t="s">
        <v>162</v>
      </c>
    </row>
    <row r="99" s="2" customFormat="1" ht="37.8" customHeight="1">
      <c r="A99" s="37"/>
      <c r="B99" s="38"/>
      <c r="C99" s="201" t="s">
        <v>163</v>
      </c>
      <c r="D99" s="201" t="s">
        <v>126</v>
      </c>
      <c r="E99" s="202" t="s">
        <v>164</v>
      </c>
      <c r="F99" s="203" t="s">
        <v>165</v>
      </c>
      <c r="G99" s="204" t="s">
        <v>129</v>
      </c>
      <c r="H99" s="205">
        <v>2</v>
      </c>
      <c r="I99" s="206"/>
      <c r="J99" s="207">
        <f>ROUND(I99*H99,2)</f>
        <v>0</v>
      </c>
      <c r="K99" s="203" t="s">
        <v>130</v>
      </c>
      <c r="L99" s="208"/>
      <c r="M99" s="209" t="s">
        <v>75</v>
      </c>
      <c r="N99" s="210" t="s">
        <v>47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161</v>
      </c>
      <c r="AT99" s="213" t="s">
        <v>126</v>
      </c>
      <c r="AU99" s="213" t="s">
        <v>85</v>
      </c>
      <c r="AY99" s="16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85</v>
      </c>
      <c r="BK99" s="214">
        <f>ROUND(I99*H99,2)</f>
        <v>0</v>
      </c>
      <c r="BL99" s="16" t="s">
        <v>161</v>
      </c>
      <c r="BM99" s="213" t="s">
        <v>166</v>
      </c>
    </row>
    <row r="100" s="2" customFormat="1" ht="24.15" customHeight="1">
      <c r="A100" s="37"/>
      <c r="B100" s="38"/>
      <c r="C100" s="201" t="s">
        <v>167</v>
      </c>
      <c r="D100" s="201" t="s">
        <v>126</v>
      </c>
      <c r="E100" s="202" t="s">
        <v>168</v>
      </c>
      <c r="F100" s="203" t="s">
        <v>169</v>
      </c>
      <c r="G100" s="204" t="s">
        <v>129</v>
      </c>
      <c r="H100" s="205">
        <v>1</v>
      </c>
      <c r="I100" s="206"/>
      <c r="J100" s="207">
        <f>ROUND(I100*H100,2)</f>
        <v>0</v>
      </c>
      <c r="K100" s="203" t="s">
        <v>130</v>
      </c>
      <c r="L100" s="208"/>
      <c r="M100" s="209" t="s">
        <v>75</v>
      </c>
      <c r="N100" s="210" t="s">
        <v>47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161</v>
      </c>
      <c r="AT100" s="213" t="s">
        <v>126</v>
      </c>
      <c r="AU100" s="213" t="s">
        <v>85</v>
      </c>
      <c r="AY100" s="16" t="s">
        <v>125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85</v>
      </c>
      <c r="BK100" s="214">
        <f>ROUND(I100*H100,2)</f>
        <v>0</v>
      </c>
      <c r="BL100" s="16" t="s">
        <v>161</v>
      </c>
      <c r="BM100" s="213" t="s">
        <v>170</v>
      </c>
    </row>
    <row r="101" s="12" customFormat="1" ht="22.8" customHeight="1">
      <c r="A101" s="12"/>
      <c r="B101" s="187"/>
      <c r="C101" s="188"/>
      <c r="D101" s="189" t="s">
        <v>76</v>
      </c>
      <c r="E101" s="215" t="s">
        <v>171</v>
      </c>
      <c r="F101" s="215" t="s">
        <v>172</v>
      </c>
      <c r="G101" s="188"/>
      <c r="H101" s="188"/>
      <c r="I101" s="191"/>
      <c r="J101" s="216">
        <f>BK101</f>
        <v>0</v>
      </c>
      <c r="K101" s="188"/>
      <c r="L101" s="193"/>
      <c r="M101" s="194"/>
      <c r="N101" s="195"/>
      <c r="O101" s="195"/>
      <c r="P101" s="196">
        <f>SUM(P102:P118)</f>
        <v>0</v>
      </c>
      <c r="Q101" s="195"/>
      <c r="R101" s="196">
        <f>SUM(R102:R118)</f>
        <v>0</v>
      </c>
      <c r="S101" s="195"/>
      <c r="T101" s="197">
        <f>SUM(T102:T118)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85</v>
      </c>
      <c r="AT101" s="199" t="s">
        <v>76</v>
      </c>
      <c r="AU101" s="199" t="s">
        <v>85</v>
      </c>
      <c r="AY101" s="198" t="s">
        <v>125</v>
      </c>
      <c r="BK101" s="200">
        <f>SUM(BK102:BK118)</f>
        <v>0</v>
      </c>
    </row>
    <row r="102" s="2" customFormat="1" ht="24.15" customHeight="1">
      <c r="A102" s="37"/>
      <c r="B102" s="38"/>
      <c r="C102" s="217" t="s">
        <v>173</v>
      </c>
      <c r="D102" s="217" t="s">
        <v>174</v>
      </c>
      <c r="E102" s="218" t="s">
        <v>175</v>
      </c>
      <c r="F102" s="219" t="s">
        <v>176</v>
      </c>
      <c r="G102" s="220" t="s">
        <v>129</v>
      </c>
      <c r="H102" s="221">
        <v>9</v>
      </c>
      <c r="I102" s="222"/>
      <c r="J102" s="223">
        <f>ROUND(I102*H102,2)</f>
        <v>0</v>
      </c>
      <c r="K102" s="219" t="s">
        <v>130</v>
      </c>
      <c r="L102" s="43"/>
      <c r="M102" s="224" t="s">
        <v>75</v>
      </c>
      <c r="N102" s="225" t="s">
        <v>47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132</v>
      </c>
      <c r="AT102" s="213" t="s">
        <v>174</v>
      </c>
      <c r="AU102" s="213" t="s">
        <v>88</v>
      </c>
      <c r="AY102" s="16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85</v>
      </c>
      <c r="BK102" s="214">
        <f>ROUND(I102*H102,2)</f>
        <v>0</v>
      </c>
      <c r="BL102" s="16" t="s">
        <v>132</v>
      </c>
      <c r="BM102" s="213" t="s">
        <v>177</v>
      </c>
    </row>
    <row r="103" s="2" customFormat="1" ht="37.8" customHeight="1">
      <c r="A103" s="37"/>
      <c r="B103" s="38"/>
      <c r="C103" s="217" t="s">
        <v>8</v>
      </c>
      <c r="D103" s="217" t="s">
        <v>174</v>
      </c>
      <c r="E103" s="218" t="s">
        <v>178</v>
      </c>
      <c r="F103" s="219" t="s">
        <v>179</v>
      </c>
      <c r="G103" s="220" t="s">
        <v>129</v>
      </c>
      <c r="H103" s="221">
        <v>7</v>
      </c>
      <c r="I103" s="222"/>
      <c r="J103" s="223">
        <f>ROUND(I103*H103,2)</f>
        <v>0</v>
      </c>
      <c r="K103" s="219" t="s">
        <v>130</v>
      </c>
      <c r="L103" s="43"/>
      <c r="M103" s="224" t="s">
        <v>75</v>
      </c>
      <c r="N103" s="225" t="s">
        <v>47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132</v>
      </c>
      <c r="AT103" s="213" t="s">
        <v>174</v>
      </c>
      <c r="AU103" s="213" t="s">
        <v>88</v>
      </c>
      <c r="AY103" s="16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85</v>
      </c>
      <c r="BK103" s="214">
        <f>ROUND(I103*H103,2)</f>
        <v>0</v>
      </c>
      <c r="BL103" s="16" t="s">
        <v>132</v>
      </c>
      <c r="BM103" s="213" t="s">
        <v>180</v>
      </c>
    </row>
    <row r="104" s="2" customFormat="1" ht="16.5" customHeight="1">
      <c r="A104" s="37"/>
      <c r="B104" s="38"/>
      <c r="C104" s="217" t="s">
        <v>181</v>
      </c>
      <c r="D104" s="217" t="s">
        <v>174</v>
      </c>
      <c r="E104" s="218" t="s">
        <v>182</v>
      </c>
      <c r="F104" s="219" t="s">
        <v>183</v>
      </c>
      <c r="G104" s="220" t="s">
        <v>129</v>
      </c>
      <c r="H104" s="221">
        <v>1</v>
      </c>
      <c r="I104" s="222"/>
      <c r="J104" s="223">
        <f>ROUND(I104*H104,2)</f>
        <v>0</v>
      </c>
      <c r="K104" s="219" t="s">
        <v>75</v>
      </c>
      <c r="L104" s="43"/>
      <c r="M104" s="224" t="s">
        <v>75</v>
      </c>
      <c r="N104" s="225" t="s">
        <v>47</v>
      </c>
      <c r="O104" s="83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132</v>
      </c>
      <c r="AT104" s="213" t="s">
        <v>174</v>
      </c>
      <c r="AU104" s="213" t="s">
        <v>88</v>
      </c>
      <c r="AY104" s="16" t="s">
        <v>125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85</v>
      </c>
      <c r="BK104" s="214">
        <f>ROUND(I104*H104,2)</f>
        <v>0</v>
      </c>
      <c r="BL104" s="16" t="s">
        <v>132</v>
      </c>
      <c r="BM104" s="213" t="s">
        <v>184</v>
      </c>
    </row>
    <row r="105" s="2" customFormat="1" ht="21.75" customHeight="1">
      <c r="A105" s="37"/>
      <c r="B105" s="38"/>
      <c r="C105" s="217" t="s">
        <v>185</v>
      </c>
      <c r="D105" s="217" t="s">
        <v>174</v>
      </c>
      <c r="E105" s="218" t="s">
        <v>186</v>
      </c>
      <c r="F105" s="219" t="s">
        <v>187</v>
      </c>
      <c r="G105" s="220" t="s">
        <v>129</v>
      </c>
      <c r="H105" s="221">
        <v>1</v>
      </c>
      <c r="I105" s="222"/>
      <c r="J105" s="223">
        <f>ROUND(I105*H105,2)</f>
        <v>0</v>
      </c>
      <c r="K105" s="219" t="s">
        <v>130</v>
      </c>
      <c r="L105" s="43"/>
      <c r="M105" s="224" t="s">
        <v>75</v>
      </c>
      <c r="N105" s="225" t="s">
        <v>47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132</v>
      </c>
      <c r="AT105" s="213" t="s">
        <v>174</v>
      </c>
      <c r="AU105" s="213" t="s">
        <v>88</v>
      </c>
      <c r="AY105" s="16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85</v>
      </c>
      <c r="BK105" s="214">
        <f>ROUND(I105*H105,2)</f>
        <v>0</v>
      </c>
      <c r="BL105" s="16" t="s">
        <v>132</v>
      </c>
      <c r="BM105" s="213" t="s">
        <v>188</v>
      </c>
    </row>
    <row r="106" s="2" customFormat="1" ht="21.75" customHeight="1">
      <c r="A106" s="37"/>
      <c r="B106" s="38"/>
      <c r="C106" s="217" t="s">
        <v>189</v>
      </c>
      <c r="D106" s="217" t="s">
        <v>174</v>
      </c>
      <c r="E106" s="218" t="s">
        <v>190</v>
      </c>
      <c r="F106" s="219" t="s">
        <v>191</v>
      </c>
      <c r="G106" s="220" t="s">
        <v>129</v>
      </c>
      <c r="H106" s="221">
        <v>1</v>
      </c>
      <c r="I106" s="222"/>
      <c r="J106" s="223">
        <f>ROUND(I106*H106,2)</f>
        <v>0</v>
      </c>
      <c r="K106" s="219" t="s">
        <v>130</v>
      </c>
      <c r="L106" s="43"/>
      <c r="M106" s="224" t="s">
        <v>75</v>
      </c>
      <c r="N106" s="225" t="s">
        <v>47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192</v>
      </c>
      <c r="AT106" s="213" t="s">
        <v>174</v>
      </c>
      <c r="AU106" s="213" t="s">
        <v>88</v>
      </c>
      <c r="AY106" s="16" t="s">
        <v>125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85</v>
      </c>
      <c r="BK106" s="214">
        <f>ROUND(I106*H106,2)</f>
        <v>0</v>
      </c>
      <c r="BL106" s="16" t="s">
        <v>192</v>
      </c>
      <c r="BM106" s="213" t="s">
        <v>193</v>
      </c>
    </row>
    <row r="107" s="2" customFormat="1" ht="21.75" customHeight="1">
      <c r="A107" s="37"/>
      <c r="B107" s="38"/>
      <c r="C107" s="217" t="s">
        <v>194</v>
      </c>
      <c r="D107" s="217" t="s">
        <v>174</v>
      </c>
      <c r="E107" s="218" t="s">
        <v>195</v>
      </c>
      <c r="F107" s="219" t="s">
        <v>196</v>
      </c>
      <c r="G107" s="220" t="s">
        <v>129</v>
      </c>
      <c r="H107" s="221">
        <v>1</v>
      </c>
      <c r="I107" s="222"/>
      <c r="J107" s="223">
        <f>ROUND(I107*H107,2)</f>
        <v>0</v>
      </c>
      <c r="K107" s="219" t="s">
        <v>130</v>
      </c>
      <c r="L107" s="43"/>
      <c r="M107" s="224" t="s">
        <v>75</v>
      </c>
      <c r="N107" s="225" t="s">
        <v>47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192</v>
      </c>
      <c r="AT107" s="213" t="s">
        <v>174</v>
      </c>
      <c r="AU107" s="213" t="s">
        <v>88</v>
      </c>
      <c r="AY107" s="16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85</v>
      </c>
      <c r="BK107" s="214">
        <f>ROUND(I107*H107,2)</f>
        <v>0</v>
      </c>
      <c r="BL107" s="16" t="s">
        <v>192</v>
      </c>
      <c r="BM107" s="213" t="s">
        <v>197</v>
      </c>
    </row>
    <row r="108" s="2" customFormat="1" ht="16.5" customHeight="1">
      <c r="A108" s="37"/>
      <c r="B108" s="38"/>
      <c r="C108" s="217" t="s">
        <v>198</v>
      </c>
      <c r="D108" s="217" t="s">
        <v>174</v>
      </c>
      <c r="E108" s="218" t="s">
        <v>199</v>
      </c>
      <c r="F108" s="219" t="s">
        <v>200</v>
      </c>
      <c r="G108" s="220" t="s">
        <v>129</v>
      </c>
      <c r="H108" s="221">
        <v>1</v>
      </c>
      <c r="I108" s="222"/>
      <c r="J108" s="223">
        <f>ROUND(I108*H108,2)</f>
        <v>0</v>
      </c>
      <c r="K108" s="219" t="s">
        <v>130</v>
      </c>
      <c r="L108" s="43"/>
      <c r="M108" s="224" t="s">
        <v>75</v>
      </c>
      <c r="N108" s="225" t="s">
        <v>47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192</v>
      </c>
      <c r="AT108" s="213" t="s">
        <v>174</v>
      </c>
      <c r="AU108" s="213" t="s">
        <v>88</v>
      </c>
      <c r="AY108" s="16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85</v>
      </c>
      <c r="BK108" s="214">
        <f>ROUND(I108*H108,2)</f>
        <v>0</v>
      </c>
      <c r="BL108" s="16" t="s">
        <v>192</v>
      </c>
      <c r="BM108" s="213" t="s">
        <v>201</v>
      </c>
    </row>
    <row r="109" s="2" customFormat="1" ht="16.5" customHeight="1">
      <c r="A109" s="37"/>
      <c r="B109" s="38"/>
      <c r="C109" s="217" t="s">
        <v>7</v>
      </c>
      <c r="D109" s="217" t="s">
        <v>174</v>
      </c>
      <c r="E109" s="218" t="s">
        <v>202</v>
      </c>
      <c r="F109" s="219" t="s">
        <v>203</v>
      </c>
      <c r="G109" s="220" t="s">
        <v>129</v>
      </c>
      <c r="H109" s="221">
        <v>1</v>
      </c>
      <c r="I109" s="222"/>
      <c r="J109" s="223">
        <f>ROUND(I109*H109,2)</f>
        <v>0</v>
      </c>
      <c r="K109" s="219" t="s">
        <v>130</v>
      </c>
      <c r="L109" s="43"/>
      <c r="M109" s="224" t="s">
        <v>75</v>
      </c>
      <c r="N109" s="225" t="s">
        <v>47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192</v>
      </c>
      <c r="AT109" s="213" t="s">
        <v>174</v>
      </c>
      <c r="AU109" s="213" t="s">
        <v>88</v>
      </c>
      <c r="AY109" s="16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85</v>
      </c>
      <c r="BK109" s="214">
        <f>ROUND(I109*H109,2)</f>
        <v>0</v>
      </c>
      <c r="BL109" s="16" t="s">
        <v>192</v>
      </c>
      <c r="BM109" s="213" t="s">
        <v>204</v>
      </c>
    </row>
    <row r="110" s="2" customFormat="1" ht="16.5" customHeight="1">
      <c r="A110" s="37"/>
      <c r="B110" s="38"/>
      <c r="C110" s="217" t="s">
        <v>205</v>
      </c>
      <c r="D110" s="217" t="s">
        <v>174</v>
      </c>
      <c r="E110" s="218" t="s">
        <v>206</v>
      </c>
      <c r="F110" s="219" t="s">
        <v>207</v>
      </c>
      <c r="G110" s="220" t="s">
        <v>129</v>
      </c>
      <c r="H110" s="221">
        <v>9</v>
      </c>
      <c r="I110" s="222"/>
      <c r="J110" s="223">
        <f>ROUND(I110*H110,2)</f>
        <v>0</v>
      </c>
      <c r="K110" s="219" t="s">
        <v>130</v>
      </c>
      <c r="L110" s="43"/>
      <c r="M110" s="224" t="s">
        <v>75</v>
      </c>
      <c r="N110" s="225" t="s">
        <v>47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192</v>
      </c>
      <c r="AT110" s="213" t="s">
        <v>174</v>
      </c>
      <c r="AU110" s="213" t="s">
        <v>88</v>
      </c>
      <c r="AY110" s="16" t="s">
        <v>125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85</v>
      </c>
      <c r="BK110" s="214">
        <f>ROUND(I110*H110,2)</f>
        <v>0</v>
      </c>
      <c r="BL110" s="16" t="s">
        <v>192</v>
      </c>
      <c r="BM110" s="213" t="s">
        <v>208</v>
      </c>
    </row>
    <row r="111" s="2" customFormat="1" ht="24.15" customHeight="1">
      <c r="A111" s="37"/>
      <c r="B111" s="38"/>
      <c r="C111" s="217" t="s">
        <v>209</v>
      </c>
      <c r="D111" s="217" t="s">
        <v>174</v>
      </c>
      <c r="E111" s="218" t="s">
        <v>210</v>
      </c>
      <c r="F111" s="219" t="s">
        <v>211</v>
      </c>
      <c r="G111" s="220" t="s">
        <v>129</v>
      </c>
      <c r="H111" s="221">
        <v>1</v>
      </c>
      <c r="I111" s="222"/>
      <c r="J111" s="223">
        <f>ROUND(I111*H111,2)</f>
        <v>0</v>
      </c>
      <c r="K111" s="219" t="s">
        <v>130</v>
      </c>
      <c r="L111" s="43"/>
      <c r="M111" s="224" t="s">
        <v>75</v>
      </c>
      <c r="N111" s="225" t="s">
        <v>47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192</v>
      </c>
      <c r="AT111" s="213" t="s">
        <v>174</v>
      </c>
      <c r="AU111" s="213" t="s">
        <v>88</v>
      </c>
      <c r="AY111" s="16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85</v>
      </c>
      <c r="BK111" s="214">
        <f>ROUND(I111*H111,2)</f>
        <v>0</v>
      </c>
      <c r="BL111" s="16" t="s">
        <v>192</v>
      </c>
      <c r="BM111" s="213" t="s">
        <v>212</v>
      </c>
    </row>
    <row r="112" s="2" customFormat="1" ht="16.5" customHeight="1">
      <c r="A112" s="37"/>
      <c r="B112" s="38"/>
      <c r="C112" s="217" t="s">
        <v>213</v>
      </c>
      <c r="D112" s="217" t="s">
        <v>174</v>
      </c>
      <c r="E112" s="218" t="s">
        <v>214</v>
      </c>
      <c r="F112" s="219" t="s">
        <v>215</v>
      </c>
      <c r="G112" s="220" t="s">
        <v>129</v>
      </c>
      <c r="H112" s="221">
        <v>9</v>
      </c>
      <c r="I112" s="222"/>
      <c r="J112" s="223">
        <f>ROUND(I112*H112,2)</f>
        <v>0</v>
      </c>
      <c r="K112" s="219" t="s">
        <v>130</v>
      </c>
      <c r="L112" s="43"/>
      <c r="M112" s="224" t="s">
        <v>75</v>
      </c>
      <c r="N112" s="225" t="s">
        <v>47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192</v>
      </c>
      <c r="AT112" s="213" t="s">
        <v>174</v>
      </c>
      <c r="AU112" s="213" t="s">
        <v>88</v>
      </c>
      <c r="AY112" s="16" t="s">
        <v>125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85</v>
      </c>
      <c r="BK112" s="214">
        <f>ROUND(I112*H112,2)</f>
        <v>0</v>
      </c>
      <c r="BL112" s="16" t="s">
        <v>192</v>
      </c>
      <c r="BM112" s="213" t="s">
        <v>216</v>
      </c>
    </row>
    <row r="113" s="2" customFormat="1" ht="21.75" customHeight="1">
      <c r="A113" s="37"/>
      <c r="B113" s="38"/>
      <c r="C113" s="217" t="s">
        <v>217</v>
      </c>
      <c r="D113" s="217" t="s">
        <v>174</v>
      </c>
      <c r="E113" s="218" t="s">
        <v>218</v>
      </c>
      <c r="F113" s="219" t="s">
        <v>219</v>
      </c>
      <c r="G113" s="220" t="s">
        <v>220</v>
      </c>
      <c r="H113" s="221">
        <v>4</v>
      </c>
      <c r="I113" s="222"/>
      <c r="J113" s="223">
        <f>ROUND(I113*H113,2)</f>
        <v>0</v>
      </c>
      <c r="K113" s="219" t="s">
        <v>130</v>
      </c>
      <c r="L113" s="43"/>
      <c r="M113" s="224" t="s">
        <v>75</v>
      </c>
      <c r="N113" s="225" t="s">
        <v>47</v>
      </c>
      <c r="O113" s="83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192</v>
      </c>
      <c r="AT113" s="213" t="s">
        <v>174</v>
      </c>
      <c r="AU113" s="213" t="s">
        <v>88</v>
      </c>
      <c r="AY113" s="16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85</v>
      </c>
      <c r="BK113" s="214">
        <f>ROUND(I113*H113,2)</f>
        <v>0</v>
      </c>
      <c r="BL113" s="16" t="s">
        <v>192</v>
      </c>
      <c r="BM113" s="213" t="s">
        <v>221</v>
      </c>
    </row>
    <row r="114" s="2" customFormat="1" ht="44.25" customHeight="1">
      <c r="A114" s="37"/>
      <c r="B114" s="38"/>
      <c r="C114" s="217" t="s">
        <v>222</v>
      </c>
      <c r="D114" s="217" t="s">
        <v>174</v>
      </c>
      <c r="E114" s="218" t="s">
        <v>223</v>
      </c>
      <c r="F114" s="219" t="s">
        <v>224</v>
      </c>
      <c r="G114" s="220" t="s">
        <v>129</v>
      </c>
      <c r="H114" s="221">
        <v>1</v>
      </c>
      <c r="I114" s="222"/>
      <c r="J114" s="223">
        <f>ROUND(I114*H114,2)</f>
        <v>0</v>
      </c>
      <c r="K114" s="219" t="s">
        <v>130</v>
      </c>
      <c r="L114" s="43"/>
      <c r="M114" s="224" t="s">
        <v>75</v>
      </c>
      <c r="N114" s="225" t="s">
        <v>47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192</v>
      </c>
      <c r="AT114" s="213" t="s">
        <v>174</v>
      </c>
      <c r="AU114" s="213" t="s">
        <v>88</v>
      </c>
      <c r="AY114" s="16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85</v>
      </c>
      <c r="BK114" s="214">
        <f>ROUND(I114*H114,2)</f>
        <v>0</v>
      </c>
      <c r="BL114" s="16" t="s">
        <v>192</v>
      </c>
      <c r="BM114" s="213" t="s">
        <v>225</v>
      </c>
    </row>
    <row r="115" s="2" customFormat="1" ht="33" customHeight="1">
      <c r="A115" s="37"/>
      <c r="B115" s="38"/>
      <c r="C115" s="217" t="s">
        <v>226</v>
      </c>
      <c r="D115" s="217" t="s">
        <v>174</v>
      </c>
      <c r="E115" s="218" t="s">
        <v>227</v>
      </c>
      <c r="F115" s="219" t="s">
        <v>228</v>
      </c>
      <c r="G115" s="220" t="s">
        <v>129</v>
      </c>
      <c r="H115" s="221">
        <v>9</v>
      </c>
      <c r="I115" s="222"/>
      <c r="J115" s="223">
        <f>ROUND(I115*H115,2)</f>
        <v>0</v>
      </c>
      <c r="K115" s="219" t="s">
        <v>130</v>
      </c>
      <c r="L115" s="43"/>
      <c r="M115" s="224" t="s">
        <v>75</v>
      </c>
      <c r="N115" s="225" t="s">
        <v>47</v>
      </c>
      <c r="O115" s="83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192</v>
      </c>
      <c r="AT115" s="213" t="s">
        <v>174</v>
      </c>
      <c r="AU115" s="213" t="s">
        <v>88</v>
      </c>
      <c r="AY115" s="16" t="s">
        <v>125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85</v>
      </c>
      <c r="BK115" s="214">
        <f>ROUND(I115*H115,2)</f>
        <v>0</v>
      </c>
      <c r="BL115" s="16" t="s">
        <v>192</v>
      </c>
      <c r="BM115" s="213" t="s">
        <v>229</v>
      </c>
    </row>
    <row r="116" s="2" customFormat="1" ht="33" customHeight="1">
      <c r="A116" s="37"/>
      <c r="B116" s="38"/>
      <c r="C116" s="217" t="s">
        <v>230</v>
      </c>
      <c r="D116" s="217" t="s">
        <v>174</v>
      </c>
      <c r="E116" s="218" t="s">
        <v>231</v>
      </c>
      <c r="F116" s="219" t="s">
        <v>232</v>
      </c>
      <c r="G116" s="220" t="s">
        <v>129</v>
      </c>
      <c r="H116" s="221">
        <v>9</v>
      </c>
      <c r="I116" s="222"/>
      <c r="J116" s="223">
        <f>ROUND(I116*H116,2)</f>
        <v>0</v>
      </c>
      <c r="K116" s="219" t="s">
        <v>130</v>
      </c>
      <c r="L116" s="43"/>
      <c r="M116" s="224" t="s">
        <v>75</v>
      </c>
      <c r="N116" s="225" t="s">
        <v>47</v>
      </c>
      <c r="O116" s="83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192</v>
      </c>
      <c r="AT116" s="213" t="s">
        <v>174</v>
      </c>
      <c r="AU116" s="213" t="s">
        <v>88</v>
      </c>
      <c r="AY116" s="16" t="s">
        <v>125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85</v>
      </c>
      <c r="BK116" s="214">
        <f>ROUND(I116*H116,2)</f>
        <v>0</v>
      </c>
      <c r="BL116" s="16" t="s">
        <v>192</v>
      </c>
      <c r="BM116" s="213" t="s">
        <v>233</v>
      </c>
    </row>
    <row r="117" s="2" customFormat="1" ht="16.5" customHeight="1">
      <c r="A117" s="37"/>
      <c r="B117" s="38"/>
      <c r="C117" s="217" t="s">
        <v>234</v>
      </c>
      <c r="D117" s="217" t="s">
        <v>174</v>
      </c>
      <c r="E117" s="218" t="s">
        <v>235</v>
      </c>
      <c r="F117" s="219" t="s">
        <v>236</v>
      </c>
      <c r="G117" s="220" t="s">
        <v>129</v>
      </c>
      <c r="H117" s="221">
        <v>2</v>
      </c>
      <c r="I117" s="222"/>
      <c r="J117" s="223">
        <f>ROUND(I117*H117,2)</f>
        <v>0</v>
      </c>
      <c r="K117" s="219" t="s">
        <v>130</v>
      </c>
      <c r="L117" s="43"/>
      <c r="M117" s="224" t="s">
        <v>75</v>
      </c>
      <c r="N117" s="225" t="s">
        <v>47</v>
      </c>
      <c r="O117" s="83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192</v>
      </c>
      <c r="AT117" s="213" t="s">
        <v>174</v>
      </c>
      <c r="AU117" s="213" t="s">
        <v>88</v>
      </c>
      <c r="AY117" s="16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85</v>
      </c>
      <c r="BK117" s="214">
        <f>ROUND(I117*H117,2)</f>
        <v>0</v>
      </c>
      <c r="BL117" s="16" t="s">
        <v>192</v>
      </c>
      <c r="BM117" s="213" t="s">
        <v>237</v>
      </c>
    </row>
    <row r="118" s="2" customFormat="1" ht="24.15" customHeight="1">
      <c r="A118" s="37"/>
      <c r="B118" s="38"/>
      <c r="C118" s="217" t="s">
        <v>238</v>
      </c>
      <c r="D118" s="217" t="s">
        <v>174</v>
      </c>
      <c r="E118" s="218" t="s">
        <v>239</v>
      </c>
      <c r="F118" s="219" t="s">
        <v>240</v>
      </c>
      <c r="G118" s="220" t="s">
        <v>129</v>
      </c>
      <c r="H118" s="221">
        <v>1</v>
      </c>
      <c r="I118" s="222"/>
      <c r="J118" s="223">
        <f>ROUND(I118*H118,2)</f>
        <v>0</v>
      </c>
      <c r="K118" s="219" t="s">
        <v>130</v>
      </c>
      <c r="L118" s="43"/>
      <c r="M118" s="224" t="s">
        <v>75</v>
      </c>
      <c r="N118" s="225" t="s">
        <v>47</v>
      </c>
      <c r="O118" s="83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192</v>
      </c>
      <c r="AT118" s="213" t="s">
        <v>174</v>
      </c>
      <c r="AU118" s="213" t="s">
        <v>88</v>
      </c>
      <c r="AY118" s="16" t="s">
        <v>125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85</v>
      </c>
      <c r="BK118" s="214">
        <f>ROUND(I118*H118,2)</f>
        <v>0</v>
      </c>
      <c r="BL118" s="16" t="s">
        <v>192</v>
      </c>
      <c r="BM118" s="213" t="s">
        <v>241</v>
      </c>
    </row>
    <row r="119" s="12" customFormat="1" ht="22.8" customHeight="1">
      <c r="A119" s="12"/>
      <c r="B119" s="187"/>
      <c r="C119" s="188"/>
      <c r="D119" s="189" t="s">
        <v>76</v>
      </c>
      <c r="E119" s="215" t="s">
        <v>242</v>
      </c>
      <c r="F119" s="215" t="s">
        <v>243</v>
      </c>
      <c r="G119" s="188"/>
      <c r="H119" s="188"/>
      <c r="I119" s="191"/>
      <c r="J119" s="216">
        <f>BK119</f>
        <v>0</v>
      </c>
      <c r="K119" s="188"/>
      <c r="L119" s="193"/>
      <c r="M119" s="194"/>
      <c r="N119" s="195"/>
      <c r="O119" s="195"/>
      <c r="P119" s="196">
        <f>P120</f>
        <v>0</v>
      </c>
      <c r="Q119" s="195"/>
      <c r="R119" s="196">
        <f>R120</f>
        <v>0</v>
      </c>
      <c r="S119" s="195"/>
      <c r="T119" s="19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85</v>
      </c>
      <c r="AT119" s="199" t="s">
        <v>76</v>
      </c>
      <c r="AU119" s="199" t="s">
        <v>85</v>
      </c>
      <c r="AY119" s="198" t="s">
        <v>125</v>
      </c>
      <c r="BK119" s="200">
        <f>BK120</f>
        <v>0</v>
      </c>
    </row>
    <row r="120" s="2" customFormat="1" ht="24.15" customHeight="1">
      <c r="A120" s="37"/>
      <c r="B120" s="38"/>
      <c r="C120" s="217" t="s">
        <v>244</v>
      </c>
      <c r="D120" s="217" t="s">
        <v>174</v>
      </c>
      <c r="E120" s="218" t="s">
        <v>245</v>
      </c>
      <c r="F120" s="219" t="s">
        <v>246</v>
      </c>
      <c r="G120" s="220" t="s">
        <v>129</v>
      </c>
      <c r="H120" s="221">
        <v>9</v>
      </c>
      <c r="I120" s="222"/>
      <c r="J120" s="223">
        <f>ROUND(I120*H120,2)</f>
        <v>0</v>
      </c>
      <c r="K120" s="219" t="s">
        <v>130</v>
      </c>
      <c r="L120" s="43"/>
      <c r="M120" s="224" t="s">
        <v>75</v>
      </c>
      <c r="N120" s="225" t="s">
        <v>47</v>
      </c>
      <c r="O120" s="83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132</v>
      </c>
      <c r="AT120" s="213" t="s">
        <v>174</v>
      </c>
      <c r="AU120" s="213" t="s">
        <v>88</v>
      </c>
      <c r="AY120" s="16" t="s">
        <v>125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85</v>
      </c>
      <c r="BK120" s="214">
        <f>ROUND(I120*H120,2)</f>
        <v>0</v>
      </c>
      <c r="BL120" s="16" t="s">
        <v>132</v>
      </c>
      <c r="BM120" s="213" t="s">
        <v>247</v>
      </c>
    </row>
    <row r="121" s="12" customFormat="1" ht="22.8" customHeight="1">
      <c r="A121" s="12"/>
      <c r="B121" s="187"/>
      <c r="C121" s="188"/>
      <c r="D121" s="189" t="s">
        <v>76</v>
      </c>
      <c r="E121" s="215" t="s">
        <v>248</v>
      </c>
      <c r="F121" s="215" t="s">
        <v>249</v>
      </c>
      <c r="G121" s="188"/>
      <c r="H121" s="188"/>
      <c r="I121" s="191"/>
      <c r="J121" s="216">
        <f>BK121</f>
        <v>0</v>
      </c>
      <c r="K121" s="188"/>
      <c r="L121" s="193"/>
      <c r="M121" s="194"/>
      <c r="N121" s="195"/>
      <c r="O121" s="195"/>
      <c r="P121" s="196">
        <f>SUM(P122:P147)</f>
        <v>0</v>
      </c>
      <c r="Q121" s="195"/>
      <c r="R121" s="196">
        <f>SUM(R122:R147)</f>
        <v>0</v>
      </c>
      <c r="S121" s="195"/>
      <c r="T121" s="197">
        <f>SUM(T122:T147)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85</v>
      </c>
      <c r="AT121" s="199" t="s">
        <v>76</v>
      </c>
      <c r="AU121" s="199" t="s">
        <v>85</v>
      </c>
      <c r="AY121" s="198" t="s">
        <v>125</v>
      </c>
      <c r="BK121" s="200">
        <f>SUM(BK122:BK147)</f>
        <v>0</v>
      </c>
    </row>
    <row r="122" s="2" customFormat="1" ht="21.75" customHeight="1">
      <c r="A122" s="37"/>
      <c r="B122" s="38"/>
      <c r="C122" s="201" t="s">
        <v>250</v>
      </c>
      <c r="D122" s="201" t="s">
        <v>126</v>
      </c>
      <c r="E122" s="202" t="s">
        <v>251</v>
      </c>
      <c r="F122" s="203" t="s">
        <v>252</v>
      </c>
      <c r="G122" s="204" t="s">
        <v>253</v>
      </c>
      <c r="H122" s="205">
        <v>100</v>
      </c>
      <c r="I122" s="206"/>
      <c r="J122" s="207">
        <f>ROUND(I122*H122,2)</f>
        <v>0</v>
      </c>
      <c r="K122" s="203" t="s">
        <v>130</v>
      </c>
      <c r="L122" s="208"/>
      <c r="M122" s="209" t="s">
        <v>75</v>
      </c>
      <c r="N122" s="210" t="s">
        <v>47</v>
      </c>
      <c r="O122" s="83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3" t="s">
        <v>161</v>
      </c>
      <c r="AT122" s="213" t="s">
        <v>126</v>
      </c>
      <c r="AU122" s="213" t="s">
        <v>88</v>
      </c>
      <c r="AY122" s="16" t="s">
        <v>125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161</v>
      </c>
      <c r="BM122" s="213" t="s">
        <v>254</v>
      </c>
    </row>
    <row r="123" s="2" customFormat="1" ht="16.5" customHeight="1">
      <c r="A123" s="37"/>
      <c r="B123" s="38"/>
      <c r="C123" s="201" t="s">
        <v>255</v>
      </c>
      <c r="D123" s="201" t="s">
        <v>126</v>
      </c>
      <c r="E123" s="202" t="s">
        <v>256</v>
      </c>
      <c r="F123" s="203" t="s">
        <v>257</v>
      </c>
      <c r="G123" s="204" t="s">
        <v>253</v>
      </c>
      <c r="H123" s="205">
        <v>10</v>
      </c>
      <c r="I123" s="206"/>
      <c r="J123" s="207">
        <f>ROUND(I123*H123,2)</f>
        <v>0</v>
      </c>
      <c r="K123" s="203" t="s">
        <v>130</v>
      </c>
      <c r="L123" s="208"/>
      <c r="M123" s="209" t="s">
        <v>75</v>
      </c>
      <c r="N123" s="210" t="s">
        <v>47</v>
      </c>
      <c r="O123" s="83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161</v>
      </c>
      <c r="AT123" s="213" t="s">
        <v>126</v>
      </c>
      <c r="AU123" s="213" t="s">
        <v>88</v>
      </c>
      <c r="AY123" s="16" t="s">
        <v>125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85</v>
      </c>
      <c r="BK123" s="214">
        <f>ROUND(I123*H123,2)</f>
        <v>0</v>
      </c>
      <c r="BL123" s="16" t="s">
        <v>161</v>
      </c>
      <c r="BM123" s="213" t="s">
        <v>258</v>
      </c>
    </row>
    <row r="124" s="2" customFormat="1" ht="21.75" customHeight="1">
      <c r="A124" s="37"/>
      <c r="B124" s="38"/>
      <c r="C124" s="201" t="s">
        <v>259</v>
      </c>
      <c r="D124" s="201" t="s">
        <v>126</v>
      </c>
      <c r="E124" s="202" t="s">
        <v>260</v>
      </c>
      <c r="F124" s="203" t="s">
        <v>261</v>
      </c>
      <c r="G124" s="204" t="s">
        <v>253</v>
      </c>
      <c r="H124" s="205">
        <v>50</v>
      </c>
      <c r="I124" s="206"/>
      <c r="J124" s="207">
        <f>ROUND(I124*H124,2)</f>
        <v>0</v>
      </c>
      <c r="K124" s="203" t="s">
        <v>130</v>
      </c>
      <c r="L124" s="208"/>
      <c r="M124" s="209" t="s">
        <v>75</v>
      </c>
      <c r="N124" s="210" t="s">
        <v>47</v>
      </c>
      <c r="O124" s="83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3" t="s">
        <v>161</v>
      </c>
      <c r="AT124" s="213" t="s">
        <v>126</v>
      </c>
      <c r="AU124" s="213" t="s">
        <v>88</v>
      </c>
      <c r="AY124" s="16" t="s">
        <v>125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161</v>
      </c>
      <c r="BM124" s="213" t="s">
        <v>262</v>
      </c>
    </row>
    <row r="125" s="2" customFormat="1" ht="21.75" customHeight="1">
      <c r="A125" s="37"/>
      <c r="B125" s="38"/>
      <c r="C125" s="201" t="s">
        <v>263</v>
      </c>
      <c r="D125" s="201" t="s">
        <v>126</v>
      </c>
      <c r="E125" s="202" t="s">
        <v>264</v>
      </c>
      <c r="F125" s="203" t="s">
        <v>265</v>
      </c>
      <c r="G125" s="204" t="s">
        <v>253</v>
      </c>
      <c r="H125" s="205">
        <v>50</v>
      </c>
      <c r="I125" s="206"/>
      <c r="J125" s="207">
        <f>ROUND(I125*H125,2)</f>
        <v>0</v>
      </c>
      <c r="K125" s="203" t="s">
        <v>130</v>
      </c>
      <c r="L125" s="208"/>
      <c r="M125" s="209" t="s">
        <v>75</v>
      </c>
      <c r="N125" s="210" t="s">
        <v>47</v>
      </c>
      <c r="O125" s="83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161</v>
      </c>
      <c r="AT125" s="213" t="s">
        <v>126</v>
      </c>
      <c r="AU125" s="213" t="s">
        <v>88</v>
      </c>
      <c r="AY125" s="16" t="s">
        <v>125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161</v>
      </c>
      <c r="BM125" s="213" t="s">
        <v>266</v>
      </c>
    </row>
    <row r="126" s="2" customFormat="1" ht="21.75" customHeight="1">
      <c r="A126" s="37"/>
      <c r="B126" s="38"/>
      <c r="C126" s="201" t="s">
        <v>267</v>
      </c>
      <c r="D126" s="201" t="s">
        <v>126</v>
      </c>
      <c r="E126" s="202" t="s">
        <v>268</v>
      </c>
      <c r="F126" s="203" t="s">
        <v>269</v>
      </c>
      <c r="G126" s="204" t="s">
        <v>253</v>
      </c>
      <c r="H126" s="205">
        <v>50</v>
      </c>
      <c r="I126" s="206"/>
      <c r="J126" s="207">
        <f>ROUND(I126*H126,2)</f>
        <v>0</v>
      </c>
      <c r="K126" s="203" t="s">
        <v>130</v>
      </c>
      <c r="L126" s="208"/>
      <c r="M126" s="209" t="s">
        <v>75</v>
      </c>
      <c r="N126" s="210" t="s">
        <v>47</v>
      </c>
      <c r="O126" s="83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161</v>
      </c>
      <c r="AT126" s="213" t="s">
        <v>126</v>
      </c>
      <c r="AU126" s="213" t="s">
        <v>88</v>
      </c>
      <c r="AY126" s="16" t="s">
        <v>125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161</v>
      </c>
      <c r="BM126" s="213" t="s">
        <v>270</v>
      </c>
    </row>
    <row r="127" s="2" customFormat="1" ht="21.75" customHeight="1">
      <c r="A127" s="37"/>
      <c r="B127" s="38"/>
      <c r="C127" s="201" t="s">
        <v>271</v>
      </c>
      <c r="D127" s="201" t="s">
        <v>126</v>
      </c>
      <c r="E127" s="202" t="s">
        <v>272</v>
      </c>
      <c r="F127" s="203" t="s">
        <v>273</v>
      </c>
      <c r="G127" s="204" t="s">
        <v>253</v>
      </c>
      <c r="H127" s="205">
        <v>50</v>
      </c>
      <c r="I127" s="206"/>
      <c r="J127" s="207">
        <f>ROUND(I127*H127,2)</f>
        <v>0</v>
      </c>
      <c r="K127" s="203" t="s">
        <v>130</v>
      </c>
      <c r="L127" s="208"/>
      <c r="M127" s="209" t="s">
        <v>75</v>
      </c>
      <c r="N127" s="210" t="s">
        <v>47</v>
      </c>
      <c r="O127" s="83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161</v>
      </c>
      <c r="AT127" s="213" t="s">
        <v>126</v>
      </c>
      <c r="AU127" s="213" t="s">
        <v>88</v>
      </c>
      <c r="AY127" s="16" t="s">
        <v>125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161</v>
      </c>
      <c r="BM127" s="213" t="s">
        <v>274</v>
      </c>
    </row>
    <row r="128" s="2" customFormat="1" ht="16.5" customHeight="1">
      <c r="A128" s="37"/>
      <c r="B128" s="38"/>
      <c r="C128" s="201" t="s">
        <v>275</v>
      </c>
      <c r="D128" s="201" t="s">
        <v>126</v>
      </c>
      <c r="E128" s="202" t="s">
        <v>276</v>
      </c>
      <c r="F128" s="203" t="s">
        <v>277</v>
      </c>
      <c r="G128" s="204" t="s">
        <v>253</v>
      </c>
      <c r="H128" s="205">
        <v>50</v>
      </c>
      <c r="I128" s="206"/>
      <c r="J128" s="207">
        <f>ROUND(I128*H128,2)</f>
        <v>0</v>
      </c>
      <c r="K128" s="203" t="s">
        <v>130</v>
      </c>
      <c r="L128" s="208"/>
      <c r="M128" s="209" t="s">
        <v>75</v>
      </c>
      <c r="N128" s="210" t="s">
        <v>47</v>
      </c>
      <c r="O128" s="83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161</v>
      </c>
      <c r="AT128" s="213" t="s">
        <v>126</v>
      </c>
      <c r="AU128" s="213" t="s">
        <v>88</v>
      </c>
      <c r="AY128" s="16" t="s">
        <v>125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161</v>
      </c>
      <c r="BM128" s="213" t="s">
        <v>278</v>
      </c>
    </row>
    <row r="129" s="2" customFormat="1" ht="16.5" customHeight="1">
      <c r="A129" s="37"/>
      <c r="B129" s="38"/>
      <c r="C129" s="217" t="s">
        <v>279</v>
      </c>
      <c r="D129" s="217" t="s">
        <v>174</v>
      </c>
      <c r="E129" s="218" t="s">
        <v>280</v>
      </c>
      <c r="F129" s="219" t="s">
        <v>281</v>
      </c>
      <c r="G129" s="220" t="s">
        <v>129</v>
      </c>
      <c r="H129" s="221">
        <v>100</v>
      </c>
      <c r="I129" s="222"/>
      <c r="J129" s="223">
        <f>ROUND(I129*H129,2)</f>
        <v>0</v>
      </c>
      <c r="K129" s="219" t="s">
        <v>130</v>
      </c>
      <c r="L129" s="43"/>
      <c r="M129" s="224" t="s">
        <v>75</v>
      </c>
      <c r="N129" s="225" t="s">
        <v>47</v>
      </c>
      <c r="O129" s="83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282</v>
      </c>
      <c r="AT129" s="213" t="s">
        <v>174</v>
      </c>
      <c r="AU129" s="213" t="s">
        <v>88</v>
      </c>
      <c r="AY129" s="16" t="s">
        <v>125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282</v>
      </c>
      <c r="BM129" s="213" t="s">
        <v>283</v>
      </c>
    </row>
    <row r="130" s="2" customFormat="1" ht="16.5" customHeight="1">
      <c r="A130" s="37"/>
      <c r="B130" s="38"/>
      <c r="C130" s="201" t="s">
        <v>284</v>
      </c>
      <c r="D130" s="201" t="s">
        <v>126</v>
      </c>
      <c r="E130" s="202" t="s">
        <v>285</v>
      </c>
      <c r="F130" s="203" t="s">
        <v>286</v>
      </c>
      <c r="G130" s="204" t="s">
        <v>253</v>
      </c>
      <c r="H130" s="205">
        <v>1275</v>
      </c>
      <c r="I130" s="206"/>
      <c r="J130" s="207">
        <f>ROUND(I130*H130,2)</f>
        <v>0</v>
      </c>
      <c r="K130" s="203" t="s">
        <v>130</v>
      </c>
      <c r="L130" s="208"/>
      <c r="M130" s="209" t="s">
        <v>75</v>
      </c>
      <c r="N130" s="210" t="s">
        <v>47</v>
      </c>
      <c r="O130" s="83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287</v>
      </c>
      <c r="AT130" s="213" t="s">
        <v>126</v>
      </c>
      <c r="AU130" s="213" t="s">
        <v>88</v>
      </c>
      <c r="AY130" s="16" t="s">
        <v>125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282</v>
      </c>
      <c r="BM130" s="213" t="s">
        <v>288</v>
      </c>
    </row>
    <row r="131" s="2" customFormat="1" ht="16.5" customHeight="1">
      <c r="A131" s="37"/>
      <c r="B131" s="38"/>
      <c r="C131" s="217" t="s">
        <v>289</v>
      </c>
      <c r="D131" s="217" t="s">
        <v>174</v>
      </c>
      <c r="E131" s="218" t="s">
        <v>290</v>
      </c>
      <c r="F131" s="219" t="s">
        <v>291</v>
      </c>
      <c r="G131" s="220" t="s">
        <v>253</v>
      </c>
      <c r="H131" s="221">
        <v>1275</v>
      </c>
      <c r="I131" s="222"/>
      <c r="J131" s="223">
        <f>ROUND(I131*H131,2)</f>
        <v>0</v>
      </c>
      <c r="K131" s="219" t="s">
        <v>130</v>
      </c>
      <c r="L131" s="43"/>
      <c r="M131" s="224" t="s">
        <v>75</v>
      </c>
      <c r="N131" s="225" t="s">
        <v>47</v>
      </c>
      <c r="O131" s="83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282</v>
      </c>
      <c r="AT131" s="213" t="s">
        <v>174</v>
      </c>
      <c r="AU131" s="213" t="s">
        <v>88</v>
      </c>
      <c r="AY131" s="16" t="s">
        <v>125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282</v>
      </c>
      <c r="BM131" s="213" t="s">
        <v>292</v>
      </c>
    </row>
    <row r="132" s="2" customFormat="1" ht="21.75" customHeight="1">
      <c r="A132" s="37"/>
      <c r="B132" s="38"/>
      <c r="C132" s="217" t="s">
        <v>293</v>
      </c>
      <c r="D132" s="217" t="s">
        <v>174</v>
      </c>
      <c r="E132" s="218" t="s">
        <v>294</v>
      </c>
      <c r="F132" s="219" t="s">
        <v>295</v>
      </c>
      <c r="G132" s="220" t="s">
        <v>253</v>
      </c>
      <c r="H132" s="221">
        <v>100</v>
      </c>
      <c r="I132" s="222"/>
      <c r="J132" s="223">
        <f>ROUND(I132*H132,2)</f>
        <v>0</v>
      </c>
      <c r="K132" s="219" t="s">
        <v>130</v>
      </c>
      <c r="L132" s="43"/>
      <c r="M132" s="224" t="s">
        <v>75</v>
      </c>
      <c r="N132" s="225" t="s">
        <v>47</v>
      </c>
      <c r="O132" s="83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282</v>
      </c>
      <c r="AT132" s="213" t="s">
        <v>174</v>
      </c>
      <c r="AU132" s="213" t="s">
        <v>88</v>
      </c>
      <c r="AY132" s="16" t="s">
        <v>125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282</v>
      </c>
      <c r="BM132" s="213" t="s">
        <v>296</v>
      </c>
    </row>
    <row r="133" s="2" customFormat="1" ht="21.75" customHeight="1">
      <c r="A133" s="37"/>
      <c r="B133" s="38"/>
      <c r="C133" s="217" t="s">
        <v>297</v>
      </c>
      <c r="D133" s="217" t="s">
        <v>174</v>
      </c>
      <c r="E133" s="218" t="s">
        <v>298</v>
      </c>
      <c r="F133" s="219" t="s">
        <v>299</v>
      </c>
      <c r="G133" s="220" t="s">
        <v>253</v>
      </c>
      <c r="H133" s="221">
        <v>200</v>
      </c>
      <c r="I133" s="222"/>
      <c r="J133" s="223">
        <f>ROUND(I133*H133,2)</f>
        <v>0</v>
      </c>
      <c r="K133" s="219" t="s">
        <v>130</v>
      </c>
      <c r="L133" s="43"/>
      <c r="M133" s="224" t="s">
        <v>75</v>
      </c>
      <c r="N133" s="225" t="s">
        <v>47</v>
      </c>
      <c r="O133" s="83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282</v>
      </c>
      <c r="AT133" s="213" t="s">
        <v>174</v>
      </c>
      <c r="AU133" s="213" t="s">
        <v>88</v>
      </c>
      <c r="AY133" s="16" t="s">
        <v>125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282</v>
      </c>
      <c r="BM133" s="213" t="s">
        <v>300</v>
      </c>
    </row>
    <row r="134" s="2" customFormat="1" ht="44.25" customHeight="1">
      <c r="A134" s="37"/>
      <c r="B134" s="38"/>
      <c r="C134" s="217" t="s">
        <v>301</v>
      </c>
      <c r="D134" s="217" t="s">
        <v>174</v>
      </c>
      <c r="E134" s="218" t="s">
        <v>302</v>
      </c>
      <c r="F134" s="219" t="s">
        <v>303</v>
      </c>
      <c r="G134" s="220" t="s">
        <v>129</v>
      </c>
      <c r="H134" s="221">
        <v>18</v>
      </c>
      <c r="I134" s="222"/>
      <c r="J134" s="223">
        <f>ROUND(I134*H134,2)</f>
        <v>0</v>
      </c>
      <c r="K134" s="219" t="s">
        <v>130</v>
      </c>
      <c r="L134" s="43"/>
      <c r="M134" s="224" t="s">
        <v>75</v>
      </c>
      <c r="N134" s="225" t="s">
        <v>47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282</v>
      </c>
      <c r="AT134" s="213" t="s">
        <v>174</v>
      </c>
      <c r="AU134" s="213" t="s">
        <v>88</v>
      </c>
      <c r="AY134" s="16" t="s">
        <v>125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282</v>
      </c>
      <c r="BM134" s="213" t="s">
        <v>304</v>
      </c>
    </row>
    <row r="135" s="2" customFormat="1" ht="21.75" customHeight="1">
      <c r="A135" s="37"/>
      <c r="B135" s="38"/>
      <c r="C135" s="201" t="s">
        <v>305</v>
      </c>
      <c r="D135" s="201" t="s">
        <v>126</v>
      </c>
      <c r="E135" s="202" t="s">
        <v>306</v>
      </c>
      <c r="F135" s="203" t="s">
        <v>307</v>
      </c>
      <c r="G135" s="204" t="s">
        <v>253</v>
      </c>
      <c r="H135" s="205">
        <v>40</v>
      </c>
      <c r="I135" s="206"/>
      <c r="J135" s="207">
        <f>ROUND(I135*H135,2)</f>
        <v>0</v>
      </c>
      <c r="K135" s="203" t="s">
        <v>130</v>
      </c>
      <c r="L135" s="208"/>
      <c r="M135" s="209" t="s">
        <v>75</v>
      </c>
      <c r="N135" s="210" t="s">
        <v>47</v>
      </c>
      <c r="O135" s="83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161</v>
      </c>
      <c r="AT135" s="213" t="s">
        <v>126</v>
      </c>
      <c r="AU135" s="213" t="s">
        <v>88</v>
      </c>
      <c r="AY135" s="16" t="s">
        <v>125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161</v>
      </c>
      <c r="BM135" s="213" t="s">
        <v>308</v>
      </c>
    </row>
    <row r="136" s="2" customFormat="1" ht="16.5" customHeight="1">
      <c r="A136" s="37"/>
      <c r="B136" s="38"/>
      <c r="C136" s="217" t="s">
        <v>309</v>
      </c>
      <c r="D136" s="217" t="s">
        <v>174</v>
      </c>
      <c r="E136" s="218" t="s">
        <v>310</v>
      </c>
      <c r="F136" s="219" t="s">
        <v>311</v>
      </c>
      <c r="G136" s="220" t="s">
        <v>253</v>
      </c>
      <c r="H136" s="221">
        <v>40</v>
      </c>
      <c r="I136" s="222"/>
      <c r="J136" s="223">
        <f>ROUND(I136*H136,2)</f>
        <v>0</v>
      </c>
      <c r="K136" s="219" t="s">
        <v>130</v>
      </c>
      <c r="L136" s="43"/>
      <c r="M136" s="224" t="s">
        <v>75</v>
      </c>
      <c r="N136" s="225" t="s">
        <v>47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192</v>
      </c>
      <c r="AT136" s="213" t="s">
        <v>174</v>
      </c>
      <c r="AU136" s="213" t="s">
        <v>88</v>
      </c>
      <c r="AY136" s="16" t="s">
        <v>125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192</v>
      </c>
      <c r="BM136" s="213" t="s">
        <v>312</v>
      </c>
    </row>
    <row r="137" s="2" customFormat="1" ht="21.75" customHeight="1">
      <c r="A137" s="37"/>
      <c r="B137" s="38"/>
      <c r="C137" s="201" t="s">
        <v>313</v>
      </c>
      <c r="D137" s="201" t="s">
        <v>126</v>
      </c>
      <c r="E137" s="202" t="s">
        <v>314</v>
      </c>
      <c r="F137" s="203" t="s">
        <v>315</v>
      </c>
      <c r="G137" s="204" t="s">
        <v>129</v>
      </c>
      <c r="H137" s="205">
        <v>10</v>
      </c>
      <c r="I137" s="206"/>
      <c r="J137" s="207">
        <f>ROUND(I137*H137,2)</f>
        <v>0</v>
      </c>
      <c r="K137" s="203" t="s">
        <v>130</v>
      </c>
      <c r="L137" s="208"/>
      <c r="M137" s="209" t="s">
        <v>75</v>
      </c>
      <c r="N137" s="210" t="s">
        <v>47</v>
      </c>
      <c r="O137" s="83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161</v>
      </c>
      <c r="AT137" s="213" t="s">
        <v>126</v>
      </c>
      <c r="AU137" s="213" t="s">
        <v>88</v>
      </c>
      <c r="AY137" s="16" t="s">
        <v>125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161</v>
      </c>
      <c r="BM137" s="213" t="s">
        <v>316</v>
      </c>
    </row>
    <row r="138" s="2" customFormat="1" ht="21.75" customHeight="1">
      <c r="A138" s="37"/>
      <c r="B138" s="38"/>
      <c r="C138" s="201" t="s">
        <v>317</v>
      </c>
      <c r="D138" s="201" t="s">
        <v>126</v>
      </c>
      <c r="E138" s="202" t="s">
        <v>318</v>
      </c>
      <c r="F138" s="203" t="s">
        <v>319</v>
      </c>
      <c r="G138" s="204" t="s">
        <v>129</v>
      </c>
      <c r="H138" s="205">
        <v>10</v>
      </c>
      <c r="I138" s="206"/>
      <c r="J138" s="207">
        <f>ROUND(I138*H138,2)</f>
        <v>0</v>
      </c>
      <c r="K138" s="203" t="s">
        <v>130</v>
      </c>
      <c r="L138" s="208"/>
      <c r="M138" s="209" t="s">
        <v>75</v>
      </c>
      <c r="N138" s="210" t="s">
        <v>47</v>
      </c>
      <c r="O138" s="83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161</v>
      </c>
      <c r="AT138" s="213" t="s">
        <v>126</v>
      </c>
      <c r="AU138" s="213" t="s">
        <v>88</v>
      </c>
      <c r="AY138" s="16" t="s">
        <v>125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161</v>
      </c>
      <c r="BM138" s="213" t="s">
        <v>320</v>
      </c>
    </row>
    <row r="139" s="2" customFormat="1" ht="16.5" customHeight="1">
      <c r="A139" s="37"/>
      <c r="B139" s="38"/>
      <c r="C139" s="201" t="s">
        <v>321</v>
      </c>
      <c r="D139" s="201" t="s">
        <v>126</v>
      </c>
      <c r="E139" s="202" t="s">
        <v>322</v>
      </c>
      <c r="F139" s="203" t="s">
        <v>323</v>
      </c>
      <c r="G139" s="204" t="s">
        <v>129</v>
      </c>
      <c r="H139" s="205">
        <v>25</v>
      </c>
      <c r="I139" s="206"/>
      <c r="J139" s="207">
        <f>ROUND(I139*H139,2)</f>
        <v>0</v>
      </c>
      <c r="K139" s="203" t="s">
        <v>130</v>
      </c>
      <c r="L139" s="208"/>
      <c r="M139" s="209" t="s">
        <v>75</v>
      </c>
      <c r="N139" s="210" t="s">
        <v>47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161</v>
      </c>
      <c r="AT139" s="213" t="s">
        <v>126</v>
      </c>
      <c r="AU139" s="213" t="s">
        <v>88</v>
      </c>
      <c r="AY139" s="16" t="s">
        <v>125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161</v>
      </c>
      <c r="BM139" s="213" t="s">
        <v>324</v>
      </c>
    </row>
    <row r="140" s="2" customFormat="1" ht="24.15" customHeight="1">
      <c r="A140" s="37"/>
      <c r="B140" s="38"/>
      <c r="C140" s="217" t="s">
        <v>325</v>
      </c>
      <c r="D140" s="217" t="s">
        <v>174</v>
      </c>
      <c r="E140" s="218" t="s">
        <v>326</v>
      </c>
      <c r="F140" s="219" t="s">
        <v>327</v>
      </c>
      <c r="G140" s="220" t="s">
        <v>129</v>
      </c>
      <c r="H140" s="221">
        <v>45</v>
      </c>
      <c r="I140" s="222"/>
      <c r="J140" s="223">
        <f>ROUND(I140*H140,2)</f>
        <v>0</v>
      </c>
      <c r="K140" s="219" t="s">
        <v>130</v>
      </c>
      <c r="L140" s="43"/>
      <c r="M140" s="224" t="s">
        <v>75</v>
      </c>
      <c r="N140" s="225" t="s">
        <v>47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282</v>
      </c>
      <c r="AT140" s="213" t="s">
        <v>174</v>
      </c>
      <c r="AU140" s="213" t="s">
        <v>88</v>
      </c>
      <c r="AY140" s="16" t="s">
        <v>125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282</v>
      </c>
      <c r="BM140" s="213" t="s">
        <v>328</v>
      </c>
    </row>
    <row r="141" s="2" customFormat="1" ht="24.15" customHeight="1">
      <c r="A141" s="37"/>
      <c r="B141" s="38"/>
      <c r="C141" s="201" t="s">
        <v>329</v>
      </c>
      <c r="D141" s="201" t="s">
        <v>126</v>
      </c>
      <c r="E141" s="202" t="s">
        <v>330</v>
      </c>
      <c r="F141" s="203" t="s">
        <v>331</v>
      </c>
      <c r="G141" s="204" t="s">
        <v>253</v>
      </c>
      <c r="H141" s="205">
        <v>1275</v>
      </c>
      <c r="I141" s="206"/>
      <c r="J141" s="207">
        <f>ROUND(I141*H141,2)</f>
        <v>0</v>
      </c>
      <c r="K141" s="203" t="s">
        <v>130</v>
      </c>
      <c r="L141" s="208"/>
      <c r="M141" s="209" t="s">
        <v>75</v>
      </c>
      <c r="N141" s="210" t="s">
        <v>47</v>
      </c>
      <c r="O141" s="83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287</v>
      </c>
      <c r="AT141" s="213" t="s">
        <v>126</v>
      </c>
      <c r="AU141" s="213" t="s">
        <v>88</v>
      </c>
      <c r="AY141" s="16" t="s">
        <v>125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282</v>
      </c>
      <c r="BM141" s="213" t="s">
        <v>332</v>
      </c>
    </row>
    <row r="142" s="2" customFormat="1" ht="16.5" customHeight="1">
      <c r="A142" s="37"/>
      <c r="B142" s="38"/>
      <c r="C142" s="217" t="s">
        <v>333</v>
      </c>
      <c r="D142" s="217" t="s">
        <v>174</v>
      </c>
      <c r="E142" s="218" t="s">
        <v>334</v>
      </c>
      <c r="F142" s="219" t="s">
        <v>335</v>
      </c>
      <c r="G142" s="220" t="s">
        <v>129</v>
      </c>
      <c r="H142" s="221">
        <v>18</v>
      </c>
      <c r="I142" s="222"/>
      <c r="J142" s="223">
        <f>ROUND(I142*H142,2)</f>
        <v>0</v>
      </c>
      <c r="K142" s="219" t="s">
        <v>130</v>
      </c>
      <c r="L142" s="43"/>
      <c r="M142" s="224" t="s">
        <v>75</v>
      </c>
      <c r="N142" s="225" t="s">
        <v>47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282</v>
      </c>
      <c r="AT142" s="213" t="s">
        <v>174</v>
      </c>
      <c r="AU142" s="213" t="s">
        <v>88</v>
      </c>
      <c r="AY142" s="16" t="s">
        <v>125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282</v>
      </c>
      <c r="BM142" s="213" t="s">
        <v>336</v>
      </c>
    </row>
    <row r="143" s="2" customFormat="1" ht="16.5" customHeight="1">
      <c r="A143" s="37"/>
      <c r="B143" s="38"/>
      <c r="C143" s="217" t="s">
        <v>337</v>
      </c>
      <c r="D143" s="217" t="s">
        <v>174</v>
      </c>
      <c r="E143" s="218" t="s">
        <v>338</v>
      </c>
      <c r="F143" s="219" t="s">
        <v>339</v>
      </c>
      <c r="G143" s="220" t="s">
        <v>253</v>
      </c>
      <c r="H143" s="221">
        <v>1275</v>
      </c>
      <c r="I143" s="222"/>
      <c r="J143" s="223">
        <f>ROUND(I143*H143,2)</f>
        <v>0</v>
      </c>
      <c r="K143" s="219" t="s">
        <v>130</v>
      </c>
      <c r="L143" s="43"/>
      <c r="M143" s="224" t="s">
        <v>75</v>
      </c>
      <c r="N143" s="225" t="s">
        <v>47</v>
      </c>
      <c r="O143" s="83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282</v>
      </c>
      <c r="AT143" s="213" t="s">
        <v>174</v>
      </c>
      <c r="AU143" s="213" t="s">
        <v>88</v>
      </c>
      <c r="AY143" s="16" t="s">
        <v>125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282</v>
      </c>
      <c r="BM143" s="213" t="s">
        <v>340</v>
      </c>
    </row>
    <row r="144" s="2" customFormat="1" ht="24.15" customHeight="1">
      <c r="A144" s="37"/>
      <c r="B144" s="38"/>
      <c r="C144" s="217" t="s">
        <v>341</v>
      </c>
      <c r="D144" s="217" t="s">
        <v>174</v>
      </c>
      <c r="E144" s="218" t="s">
        <v>342</v>
      </c>
      <c r="F144" s="219" t="s">
        <v>343</v>
      </c>
      <c r="G144" s="220" t="s">
        <v>344</v>
      </c>
      <c r="H144" s="221">
        <v>2</v>
      </c>
      <c r="I144" s="222"/>
      <c r="J144" s="223">
        <f>ROUND(I144*H144,2)</f>
        <v>0</v>
      </c>
      <c r="K144" s="219" t="s">
        <v>130</v>
      </c>
      <c r="L144" s="43"/>
      <c r="M144" s="224" t="s">
        <v>75</v>
      </c>
      <c r="N144" s="225" t="s">
        <v>47</v>
      </c>
      <c r="O144" s="83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282</v>
      </c>
      <c r="AT144" s="213" t="s">
        <v>174</v>
      </c>
      <c r="AU144" s="213" t="s">
        <v>88</v>
      </c>
      <c r="AY144" s="16" t="s">
        <v>125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282</v>
      </c>
      <c r="BM144" s="213" t="s">
        <v>345</v>
      </c>
    </row>
    <row r="145" s="2" customFormat="1" ht="24.15" customHeight="1">
      <c r="A145" s="37"/>
      <c r="B145" s="38"/>
      <c r="C145" s="217" t="s">
        <v>346</v>
      </c>
      <c r="D145" s="217" t="s">
        <v>174</v>
      </c>
      <c r="E145" s="218" t="s">
        <v>347</v>
      </c>
      <c r="F145" s="219" t="s">
        <v>348</v>
      </c>
      <c r="G145" s="220" t="s">
        <v>344</v>
      </c>
      <c r="H145" s="221">
        <v>1</v>
      </c>
      <c r="I145" s="222"/>
      <c r="J145" s="223">
        <f>ROUND(I145*H145,2)</f>
        <v>0</v>
      </c>
      <c r="K145" s="219" t="s">
        <v>130</v>
      </c>
      <c r="L145" s="43"/>
      <c r="M145" s="224" t="s">
        <v>75</v>
      </c>
      <c r="N145" s="225" t="s">
        <v>47</v>
      </c>
      <c r="O145" s="83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282</v>
      </c>
      <c r="AT145" s="213" t="s">
        <v>174</v>
      </c>
      <c r="AU145" s="213" t="s">
        <v>88</v>
      </c>
      <c r="AY145" s="16" t="s">
        <v>125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282</v>
      </c>
      <c r="BM145" s="213" t="s">
        <v>349</v>
      </c>
    </row>
    <row r="146" s="2" customFormat="1" ht="16.5" customHeight="1">
      <c r="A146" s="37"/>
      <c r="B146" s="38"/>
      <c r="C146" s="201" t="s">
        <v>350</v>
      </c>
      <c r="D146" s="201" t="s">
        <v>126</v>
      </c>
      <c r="E146" s="202" t="s">
        <v>351</v>
      </c>
      <c r="F146" s="203" t="s">
        <v>352</v>
      </c>
      <c r="G146" s="204" t="s">
        <v>344</v>
      </c>
      <c r="H146" s="205">
        <v>1</v>
      </c>
      <c r="I146" s="206"/>
      <c r="J146" s="207">
        <f>ROUND(I146*H146,2)</f>
        <v>0</v>
      </c>
      <c r="K146" s="203" t="s">
        <v>130</v>
      </c>
      <c r="L146" s="208"/>
      <c r="M146" s="209" t="s">
        <v>75</v>
      </c>
      <c r="N146" s="210" t="s">
        <v>47</v>
      </c>
      <c r="O146" s="83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161</v>
      </c>
      <c r="AT146" s="213" t="s">
        <v>126</v>
      </c>
      <c r="AU146" s="213" t="s">
        <v>88</v>
      </c>
      <c r="AY146" s="16" t="s">
        <v>125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161</v>
      </c>
      <c r="BM146" s="213" t="s">
        <v>353</v>
      </c>
    </row>
    <row r="147" s="2" customFormat="1" ht="21.75" customHeight="1">
      <c r="A147" s="37"/>
      <c r="B147" s="38"/>
      <c r="C147" s="201" t="s">
        <v>354</v>
      </c>
      <c r="D147" s="201" t="s">
        <v>126</v>
      </c>
      <c r="E147" s="202" t="s">
        <v>355</v>
      </c>
      <c r="F147" s="203" t="s">
        <v>356</v>
      </c>
      <c r="G147" s="204" t="s">
        <v>344</v>
      </c>
      <c r="H147" s="205">
        <v>1</v>
      </c>
      <c r="I147" s="206"/>
      <c r="J147" s="207">
        <f>ROUND(I147*H147,2)</f>
        <v>0</v>
      </c>
      <c r="K147" s="203" t="s">
        <v>130</v>
      </c>
      <c r="L147" s="208"/>
      <c r="M147" s="209" t="s">
        <v>75</v>
      </c>
      <c r="N147" s="210" t="s">
        <v>47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161</v>
      </c>
      <c r="AT147" s="213" t="s">
        <v>126</v>
      </c>
      <c r="AU147" s="213" t="s">
        <v>88</v>
      </c>
      <c r="AY147" s="16" t="s">
        <v>125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161</v>
      </c>
      <c r="BM147" s="213" t="s">
        <v>357</v>
      </c>
    </row>
    <row r="148" s="12" customFormat="1" ht="22.8" customHeight="1">
      <c r="A148" s="12"/>
      <c r="B148" s="187"/>
      <c r="C148" s="188"/>
      <c r="D148" s="189" t="s">
        <v>76</v>
      </c>
      <c r="E148" s="215" t="s">
        <v>358</v>
      </c>
      <c r="F148" s="215" t="s">
        <v>359</v>
      </c>
      <c r="G148" s="188"/>
      <c r="H148" s="188"/>
      <c r="I148" s="191"/>
      <c r="J148" s="216">
        <f>BK148</f>
        <v>0</v>
      </c>
      <c r="K148" s="188"/>
      <c r="L148" s="193"/>
      <c r="M148" s="194"/>
      <c r="N148" s="195"/>
      <c r="O148" s="195"/>
      <c r="P148" s="196">
        <f>SUM(P149:P150)</f>
        <v>0</v>
      </c>
      <c r="Q148" s="195"/>
      <c r="R148" s="196">
        <f>SUM(R149:R150)</f>
        <v>0</v>
      </c>
      <c r="S148" s="195"/>
      <c r="T148" s="197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8" t="s">
        <v>85</v>
      </c>
      <c r="AT148" s="199" t="s">
        <v>76</v>
      </c>
      <c r="AU148" s="199" t="s">
        <v>85</v>
      </c>
      <c r="AY148" s="198" t="s">
        <v>125</v>
      </c>
      <c r="BK148" s="200">
        <f>SUM(BK149:BK150)</f>
        <v>0</v>
      </c>
    </row>
    <row r="149" s="2" customFormat="1" ht="44.25" customHeight="1">
      <c r="A149" s="37"/>
      <c r="B149" s="38"/>
      <c r="C149" s="217" t="s">
        <v>360</v>
      </c>
      <c r="D149" s="217" t="s">
        <v>174</v>
      </c>
      <c r="E149" s="218" t="s">
        <v>361</v>
      </c>
      <c r="F149" s="219" t="s">
        <v>362</v>
      </c>
      <c r="G149" s="220" t="s">
        <v>253</v>
      </c>
      <c r="H149" s="221">
        <v>20</v>
      </c>
      <c r="I149" s="222"/>
      <c r="J149" s="223">
        <f>ROUND(I149*H149,2)</f>
        <v>0</v>
      </c>
      <c r="K149" s="219" t="s">
        <v>130</v>
      </c>
      <c r="L149" s="43"/>
      <c r="M149" s="224" t="s">
        <v>75</v>
      </c>
      <c r="N149" s="225" t="s">
        <v>47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192</v>
      </c>
      <c r="AT149" s="213" t="s">
        <v>174</v>
      </c>
      <c r="AU149" s="213" t="s">
        <v>88</v>
      </c>
      <c r="AY149" s="16" t="s">
        <v>125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192</v>
      </c>
      <c r="BM149" s="213" t="s">
        <v>363</v>
      </c>
    </row>
    <row r="150" s="2" customFormat="1" ht="16.5" customHeight="1">
      <c r="A150" s="37"/>
      <c r="B150" s="38"/>
      <c r="C150" s="217" t="s">
        <v>364</v>
      </c>
      <c r="D150" s="217" t="s">
        <v>174</v>
      </c>
      <c r="E150" s="218" t="s">
        <v>365</v>
      </c>
      <c r="F150" s="219" t="s">
        <v>366</v>
      </c>
      <c r="G150" s="220" t="s">
        <v>129</v>
      </c>
      <c r="H150" s="221">
        <v>9</v>
      </c>
      <c r="I150" s="222"/>
      <c r="J150" s="223">
        <f>ROUND(I150*H150,2)</f>
        <v>0</v>
      </c>
      <c r="K150" s="219" t="s">
        <v>130</v>
      </c>
      <c r="L150" s="43"/>
      <c r="M150" s="224" t="s">
        <v>75</v>
      </c>
      <c r="N150" s="225" t="s">
        <v>47</v>
      </c>
      <c r="O150" s="83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192</v>
      </c>
      <c r="AT150" s="213" t="s">
        <v>174</v>
      </c>
      <c r="AU150" s="213" t="s">
        <v>88</v>
      </c>
      <c r="AY150" s="16" t="s">
        <v>125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192</v>
      </c>
      <c r="BM150" s="213" t="s">
        <v>367</v>
      </c>
    </row>
    <row r="151" s="12" customFormat="1" ht="22.8" customHeight="1">
      <c r="A151" s="12"/>
      <c r="B151" s="187"/>
      <c r="C151" s="188"/>
      <c r="D151" s="189" t="s">
        <v>76</v>
      </c>
      <c r="E151" s="215" t="s">
        <v>368</v>
      </c>
      <c r="F151" s="215" t="s">
        <v>369</v>
      </c>
      <c r="G151" s="188"/>
      <c r="H151" s="188"/>
      <c r="I151" s="191"/>
      <c r="J151" s="216">
        <f>BK151</f>
        <v>0</v>
      </c>
      <c r="K151" s="188"/>
      <c r="L151" s="193"/>
      <c r="M151" s="194"/>
      <c r="N151" s="195"/>
      <c r="O151" s="195"/>
      <c r="P151" s="196">
        <f>SUM(P152:P158)</f>
        <v>0</v>
      </c>
      <c r="Q151" s="195"/>
      <c r="R151" s="196">
        <f>SUM(R152:R158)</f>
        <v>0</v>
      </c>
      <c r="S151" s="195"/>
      <c r="T151" s="197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8" t="s">
        <v>85</v>
      </c>
      <c r="AT151" s="199" t="s">
        <v>76</v>
      </c>
      <c r="AU151" s="199" t="s">
        <v>85</v>
      </c>
      <c r="AY151" s="198" t="s">
        <v>125</v>
      </c>
      <c r="BK151" s="200">
        <f>SUM(BK152:BK158)</f>
        <v>0</v>
      </c>
    </row>
    <row r="152" s="2" customFormat="1" ht="16.5" customHeight="1">
      <c r="A152" s="37"/>
      <c r="B152" s="38"/>
      <c r="C152" s="201" t="s">
        <v>370</v>
      </c>
      <c r="D152" s="201" t="s">
        <v>126</v>
      </c>
      <c r="E152" s="202" t="s">
        <v>371</v>
      </c>
      <c r="F152" s="203" t="s">
        <v>372</v>
      </c>
      <c r="G152" s="204" t="s">
        <v>129</v>
      </c>
      <c r="H152" s="205">
        <v>100</v>
      </c>
      <c r="I152" s="206"/>
      <c r="J152" s="207">
        <f>ROUND(I152*H152,2)</f>
        <v>0</v>
      </c>
      <c r="K152" s="203" t="s">
        <v>130</v>
      </c>
      <c r="L152" s="208"/>
      <c r="M152" s="209" t="s">
        <v>75</v>
      </c>
      <c r="N152" s="210" t="s">
        <v>47</v>
      </c>
      <c r="O152" s="83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131</v>
      </c>
      <c r="AT152" s="213" t="s">
        <v>126</v>
      </c>
      <c r="AU152" s="213" t="s">
        <v>88</v>
      </c>
      <c r="AY152" s="16" t="s">
        <v>125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132</v>
      </c>
      <c r="BM152" s="213" t="s">
        <v>373</v>
      </c>
    </row>
    <row r="153" s="2" customFormat="1" ht="16.5" customHeight="1">
      <c r="A153" s="37"/>
      <c r="B153" s="38"/>
      <c r="C153" s="217" t="s">
        <v>374</v>
      </c>
      <c r="D153" s="217" t="s">
        <v>174</v>
      </c>
      <c r="E153" s="218" t="s">
        <v>375</v>
      </c>
      <c r="F153" s="219" t="s">
        <v>376</v>
      </c>
      <c r="G153" s="220" t="s">
        <v>129</v>
      </c>
      <c r="H153" s="221">
        <v>1275</v>
      </c>
      <c r="I153" s="222"/>
      <c r="J153" s="223">
        <f>ROUND(I153*H153,2)</f>
        <v>0</v>
      </c>
      <c r="K153" s="219" t="s">
        <v>130</v>
      </c>
      <c r="L153" s="43"/>
      <c r="M153" s="224" t="s">
        <v>75</v>
      </c>
      <c r="N153" s="225" t="s">
        <v>47</v>
      </c>
      <c r="O153" s="83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132</v>
      </c>
      <c r="AT153" s="213" t="s">
        <v>174</v>
      </c>
      <c r="AU153" s="213" t="s">
        <v>88</v>
      </c>
      <c r="AY153" s="16" t="s">
        <v>125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132</v>
      </c>
      <c r="BM153" s="213" t="s">
        <v>377</v>
      </c>
    </row>
    <row r="154" s="2" customFormat="1" ht="16.5" customHeight="1">
      <c r="A154" s="37"/>
      <c r="B154" s="38"/>
      <c r="C154" s="201" t="s">
        <v>378</v>
      </c>
      <c r="D154" s="201" t="s">
        <v>126</v>
      </c>
      <c r="E154" s="202" t="s">
        <v>379</v>
      </c>
      <c r="F154" s="203" t="s">
        <v>380</v>
      </c>
      <c r="G154" s="204" t="s">
        <v>253</v>
      </c>
      <c r="H154" s="205">
        <v>1275</v>
      </c>
      <c r="I154" s="206"/>
      <c r="J154" s="207">
        <f>ROUND(I154*H154,2)</f>
        <v>0</v>
      </c>
      <c r="K154" s="203" t="s">
        <v>130</v>
      </c>
      <c r="L154" s="208"/>
      <c r="M154" s="209" t="s">
        <v>75</v>
      </c>
      <c r="N154" s="210" t="s">
        <v>47</v>
      </c>
      <c r="O154" s="83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287</v>
      </c>
      <c r="AT154" s="213" t="s">
        <v>126</v>
      </c>
      <c r="AU154" s="213" t="s">
        <v>88</v>
      </c>
      <c r="AY154" s="16" t="s">
        <v>125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282</v>
      </c>
      <c r="BM154" s="213" t="s">
        <v>381</v>
      </c>
    </row>
    <row r="155" s="2" customFormat="1" ht="16.5" customHeight="1">
      <c r="A155" s="37"/>
      <c r="B155" s="38"/>
      <c r="C155" s="201" t="s">
        <v>382</v>
      </c>
      <c r="D155" s="201" t="s">
        <v>126</v>
      </c>
      <c r="E155" s="202" t="s">
        <v>383</v>
      </c>
      <c r="F155" s="203" t="s">
        <v>384</v>
      </c>
      <c r="G155" s="204" t="s">
        <v>253</v>
      </c>
      <c r="H155" s="205">
        <v>1275</v>
      </c>
      <c r="I155" s="206"/>
      <c r="J155" s="207">
        <f>ROUND(I155*H155,2)</f>
        <v>0</v>
      </c>
      <c r="K155" s="203" t="s">
        <v>130</v>
      </c>
      <c r="L155" s="208"/>
      <c r="M155" s="209" t="s">
        <v>75</v>
      </c>
      <c r="N155" s="210" t="s">
        <v>47</v>
      </c>
      <c r="O155" s="83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131</v>
      </c>
      <c r="AT155" s="213" t="s">
        <v>126</v>
      </c>
      <c r="AU155" s="213" t="s">
        <v>88</v>
      </c>
      <c r="AY155" s="16" t="s">
        <v>125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132</v>
      </c>
      <c r="BM155" s="213" t="s">
        <v>385</v>
      </c>
    </row>
    <row r="156" s="2" customFormat="1" ht="24.15" customHeight="1">
      <c r="A156" s="37"/>
      <c r="B156" s="38"/>
      <c r="C156" s="217" t="s">
        <v>282</v>
      </c>
      <c r="D156" s="217" t="s">
        <v>174</v>
      </c>
      <c r="E156" s="218" t="s">
        <v>386</v>
      </c>
      <c r="F156" s="219" t="s">
        <v>387</v>
      </c>
      <c r="G156" s="220" t="s">
        <v>253</v>
      </c>
      <c r="H156" s="221">
        <v>1275</v>
      </c>
      <c r="I156" s="222"/>
      <c r="J156" s="223">
        <f>ROUND(I156*H156,2)</f>
        <v>0</v>
      </c>
      <c r="K156" s="219" t="s">
        <v>130</v>
      </c>
      <c r="L156" s="43"/>
      <c r="M156" s="224" t="s">
        <v>75</v>
      </c>
      <c r="N156" s="225" t="s">
        <v>47</v>
      </c>
      <c r="O156" s="83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192</v>
      </c>
      <c r="AT156" s="213" t="s">
        <v>174</v>
      </c>
      <c r="AU156" s="213" t="s">
        <v>88</v>
      </c>
      <c r="AY156" s="16" t="s">
        <v>125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192</v>
      </c>
      <c r="BM156" s="213" t="s">
        <v>388</v>
      </c>
    </row>
    <row r="157" s="2" customFormat="1" ht="16.5" customHeight="1">
      <c r="A157" s="37"/>
      <c r="B157" s="38"/>
      <c r="C157" s="217" t="s">
        <v>389</v>
      </c>
      <c r="D157" s="217" t="s">
        <v>174</v>
      </c>
      <c r="E157" s="218" t="s">
        <v>390</v>
      </c>
      <c r="F157" s="219" t="s">
        <v>391</v>
      </c>
      <c r="G157" s="220" t="s">
        <v>253</v>
      </c>
      <c r="H157" s="221">
        <v>1275</v>
      </c>
      <c r="I157" s="222"/>
      <c r="J157" s="223">
        <f>ROUND(I157*H157,2)</f>
        <v>0</v>
      </c>
      <c r="K157" s="219" t="s">
        <v>130</v>
      </c>
      <c r="L157" s="43"/>
      <c r="M157" s="224" t="s">
        <v>75</v>
      </c>
      <c r="N157" s="225" t="s">
        <v>47</v>
      </c>
      <c r="O157" s="83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192</v>
      </c>
      <c r="AT157" s="213" t="s">
        <v>174</v>
      </c>
      <c r="AU157" s="213" t="s">
        <v>88</v>
      </c>
      <c r="AY157" s="16" t="s">
        <v>125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192</v>
      </c>
      <c r="BM157" s="213" t="s">
        <v>392</v>
      </c>
    </row>
    <row r="158" s="2" customFormat="1" ht="21.75" customHeight="1">
      <c r="A158" s="37"/>
      <c r="B158" s="38"/>
      <c r="C158" s="201" t="s">
        <v>393</v>
      </c>
      <c r="D158" s="201" t="s">
        <v>126</v>
      </c>
      <c r="E158" s="202" t="s">
        <v>394</v>
      </c>
      <c r="F158" s="203" t="s">
        <v>395</v>
      </c>
      <c r="G158" s="204" t="s">
        <v>253</v>
      </c>
      <c r="H158" s="205">
        <v>1275</v>
      </c>
      <c r="I158" s="206"/>
      <c r="J158" s="207">
        <f>ROUND(I158*H158,2)</f>
        <v>0</v>
      </c>
      <c r="K158" s="203" t="s">
        <v>130</v>
      </c>
      <c r="L158" s="208"/>
      <c r="M158" s="209" t="s">
        <v>75</v>
      </c>
      <c r="N158" s="210" t="s">
        <v>47</v>
      </c>
      <c r="O158" s="83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161</v>
      </c>
      <c r="AT158" s="213" t="s">
        <v>126</v>
      </c>
      <c r="AU158" s="213" t="s">
        <v>88</v>
      </c>
      <c r="AY158" s="16" t="s">
        <v>125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161</v>
      </c>
      <c r="BM158" s="213" t="s">
        <v>396</v>
      </c>
    </row>
    <row r="159" s="12" customFormat="1" ht="25.92" customHeight="1">
      <c r="A159" s="12"/>
      <c r="B159" s="187"/>
      <c r="C159" s="188"/>
      <c r="D159" s="189" t="s">
        <v>76</v>
      </c>
      <c r="E159" s="190" t="s">
        <v>397</v>
      </c>
      <c r="F159" s="190" t="s">
        <v>398</v>
      </c>
      <c r="G159" s="188"/>
      <c r="H159" s="188"/>
      <c r="I159" s="191"/>
      <c r="J159" s="192">
        <f>BK159</f>
        <v>0</v>
      </c>
      <c r="K159" s="188"/>
      <c r="L159" s="193"/>
      <c r="M159" s="194"/>
      <c r="N159" s="195"/>
      <c r="O159" s="195"/>
      <c r="P159" s="196">
        <f>SUM(P160:P181)</f>
        <v>0</v>
      </c>
      <c r="Q159" s="195"/>
      <c r="R159" s="196">
        <f>SUM(R160:R181)</f>
        <v>0</v>
      </c>
      <c r="S159" s="195"/>
      <c r="T159" s="197">
        <f>SUM(T160:T181)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8" t="s">
        <v>132</v>
      </c>
      <c r="AT159" s="199" t="s">
        <v>76</v>
      </c>
      <c r="AU159" s="199" t="s">
        <v>77</v>
      </c>
      <c r="AY159" s="198" t="s">
        <v>125</v>
      </c>
      <c r="BK159" s="200">
        <f>SUM(BK160:BK181)</f>
        <v>0</v>
      </c>
    </row>
    <row r="160" s="2" customFormat="1" ht="55.5" customHeight="1">
      <c r="A160" s="37"/>
      <c r="B160" s="38"/>
      <c r="C160" s="217" t="s">
        <v>399</v>
      </c>
      <c r="D160" s="217" t="s">
        <v>174</v>
      </c>
      <c r="E160" s="218" t="s">
        <v>400</v>
      </c>
      <c r="F160" s="219" t="s">
        <v>401</v>
      </c>
      <c r="G160" s="220" t="s">
        <v>129</v>
      </c>
      <c r="H160" s="221">
        <v>1</v>
      </c>
      <c r="I160" s="222"/>
      <c r="J160" s="223">
        <f>ROUND(I160*H160,2)</f>
        <v>0</v>
      </c>
      <c r="K160" s="219" t="s">
        <v>130</v>
      </c>
      <c r="L160" s="43"/>
      <c r="M160" s="224" t="s">
        <v>75</v>
      </c>
      <c r="N160" s="225" t="s">
        <v>47</v>
      </c>
      <c r="O160" s="83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3" t="s">
        <v>192</v>
      </c>
      <c r="AT160" s="213" t="s">
        <v>174</v>
      </c>
      <c r="AU160" s="213" t="s">
        <v>85</v>
      </c>
      <c r="AY160" s="16" t="s">
        <v>125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192</v>
      </c>
      <c r="BM160" s="213" t="s">
        <v>402</v>
      </c>
    </row>
    <row r="161" s="2" customFormat="1" ht="21.75" customHeight="1">
      <c r="A161" s="37"/>
      <c r="B161" s="38"/>
      <c r="C161" s="217" t="s">
        <v>403</v>
      </c>
      <c r="D161" s="217" t="s">
        <v>174</v>
      </c>
      <c r="E161" s="218" t="s">
        <v>404</v>
      </c>
      <c r="F161" s="219" t="s">
        <v>405</v>
      </c>
      <c r="G161" s="220" t="s">
        <v>129</v>
      </c>
      <c r="H161" s="221">
        <v>4</v>
      </c>
      <c r="I161" s="222"/>
      <c r="J161" s="223">
        <f>ROUND(I161*H161,2)</f>
        <v>0</v>
      </c>
      <c r="K161" s="219" t="s">
        <v>130</v>
      </c>
      <c r="L161" s="43"/>
      <c r="M161" s="224" t="s">
        <v>75</v>
      </c>
      <c r="N161" s="225" t="s">
        <v>47</v>
      </c>
      <c r="O161" s="83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192</v>
      </c>
      <c r="AT161" s="213" t="s">
        <v>174</v>
      </c>
      <c r="AU161" s="213" t="s">
        <v>85</v>
      </c>
      <c r="AY161" s="16" t="s">
        <v>125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192</v>
      </c>
      <c r="BM161" s="213" t="s">
        <v>406</v>
      </c>
    </row>
    <row r="162" s="2" customFormat="1" ht="62.7" customHeight="1">
      <c r="A162" s="37"/>
      <c r="B162" s="38"/>
      <c r="C162" s="217" t="s">
        <v>407</v>
      </c>
      <c r="D162" s="217" t="s">
        <v>174</v>
      </c>
      <c r="E162" s="218" t="s">
        <v>408</v>
      </c>
      <c r="F162" s="219" t="s">
        <v>409</v>
      </c>
      <c r="G162" s="220" t="s">
        <v>129</v>
      </c>
      <c r="H162" s="221">
        <v>1</v>
      </c>
      <c r="I162" s="222"/>
      <c r="J162" s="223">
        <f>ROUND(I162*H162,2)</f>
        <v>0</v>
      </c>
      <c r="K162" s="219" t="s">
        <v>130</v>
      </c>
      <c r="L162" s="43"/>
      <c r="M162" s="224" t="s">
        <v>75</v>
      </c>
      <c r="N162" s="225" t="s">
        <v>47</v>
      </c>
      <c r="O162" s="83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3" t="s">
        <v>192</v>
      </c>
      <c r="AT162" s="213" t="s">
        <v>174</v>
      </c>
      <c r="AU162" s="213" t="s">
        <v>85</v>
      </c>
      <c r="AY162" s="16" t="s">
        <v>125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192</v>
      </c>
      <c r="BM162" s="213" t="s">
        <v>410</v>
      </c>
    </row>
    <row r="163" s="2" customFormat="1" ht="24.15" customHeight="1">
      <c r="A163" s="37"/>
      <c r="B163" s="38"/>
      <c r="C163" s="217" t="s">
        <v>411</v>
      </c>
      <c r="D163" s="217" t="s">
        <v>174</v>
      </c>
      <c r="E163" s="218" t="s">
        <v>412</v>
      </c>
      <c r="F163" s="219" t="s">
        <v>413</v>
      </c>
      <c r="G163" s="220" t="s">
        <v>129</v>
      </c>
      <c r="H163" s="221">
        <v>4</v>
      </c>
      <c r="I163" s="222"/>
      <c r="J163" s="223">
        <f>ROUND(I163*H163,2)</f>
        <v>0</v>
      </c>
      <c r="K163" s="219" t="s">
        <v>130</v>
      </c>
      <c r="L163" s="43"/>
      <c r="M163" s="224" t="s">
        <v>75</v>
      </c>
      <c r="N163" s="225" t="s">
        <v>47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192</v>
      </c>
      <c r="AT163" s="213" t="s">
        <v>174</v>
      </c>
      <c r="AU163" s="213" t="s">
        <v>85</v>
      </c>
      <c r="AY163" s="16" t="s">
        <v>125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192</v>
      </c>
      <c r="BM163" s="213" t="s">
        <v>414</v>
      </c>
    </row>
    <row r="164" s="2" customFormat="1" ht="24.15" customHeight="1">
      <c r="A164" s="37"/>
      <c r="B164" s="38"/>
      <c r="C164" s="217" t="s">
        <v>415</v>
      </c>
      <c r="D164" s="217" t="s">
        <v>174</v>
      </c>
      <c r="E164" s="218" t="s">
        <v>416</v>
      </c>
      <c r="F164" s="219" t="s">
        <v>417</v>
      </c>
      <c r="G164" s="220" t="s">
        <v>129</v>
      </c>
      <c r="H164" s="221">
        <v>1</v>
      </c>
      <c r="I164" s="222"/>
      <c r="J164" s="223">
        <f>ROUND(I164*H164,2)</f>
        <v>0</v>
      </c>
      <c r="K164" s="219" t="s">
        <v>130</v>
      </c>
      <c r="L164" s="43"/>
      <c r="M164" s="224" t="s">
        <v>75</v>
      </c>
      <c r="N164" s="225" t="s">
        <v>47</v>
      </c>
      <c r="O164" s="83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192</v>
      </c>
      <c r="AT164" s="213" t="s">
        <v>174</v>
      </c>
      <c r="AU164" s="213" t="s">
        <v>85</v>
      </c>
      <c r="AY164" s="16" t="s">
        <v>125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192</v>
      </c>
      <c r="BM164" s="213" t="s">
        <v>418</v>
      </c>
    </row>
    <row r="165" s="2" customFormat="1" ht="16.5" customHeight="1">
      <c r="A165" s="37"/>
      <c r="B165" s="38"/>
      <c r="C165" s="217" t="s">
        <v>419</v>
      </c>
      <c r="D165" s="217" t="s">
        <v>174</v>
      </c>
      <c r="E165" s="218" t="s">
        <v>420</v>
      </c>
      <c r="F165" s="219" t="s">
        <v>421</v>
      </c>
      <c r="G165" s="220" t="s">
        <v>129</v>
      </c>
      <c r="H165" s="221">
        <v>7</v>
      </c>
      <c r="I165" s="222"/>
      <c r="J165" s="223">
        <f>ROUND(I165*H165,2)</f>
        <v>0</v>
      </c>
      <c r="K165" s="219" t="s">
        <v>130</v>
      </c>
      <c r="L165" s="43"/>
      <c r="M165" s="224" t="s">
        <v>75</v>
      </c>
      <c r="N165" s="225" t="s">
        <v>47</v>
      </c>
      <c r="O165" s="83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192</v>
      </c>
      <c r="AT165" s="213" t="s">
        <v>174</v>
      </c>
      <c r="AU165" s="213" t="s">
        <v>85</v>
      </c>
      <c r="AY165" s="16" t="s">
        <v>125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192</v>
      </c>
      <c r="BM165" s="213" t="s">
        <v>422</v>
      </c>
    </row>
    <row r="166" s="2" customFormat="1" ht="33" customHeight="1">
      <c r="A166" s="37"/>
      <c r="B166" s="38"/>
      <c r="C166" s="217" t="s">
        <v>423</v>
      </c>
      <c r="D166" s="217" t="s">
        <v>174</v>
      </c>
      <c r="E166" s="218" t="s">
        <v>424</v>
      </c>
      <c r="F166" s="219" t="s">
        <v>425</v>
      </c>
      <c r="G166" s="220" t="s">
        <v>129</v>
      </c>
      <c r="H166" s="221">
        <v>9</v>
      </c>
      <c r="I166" s="222"/>
      <c r="J166" s="223">
        <f>ROUND(I166*H166,2)</f>
        <v>0</v>
      </c>
      <c r="K166" s="219" t="s">
        <v>130</v>
      </c>
      <c r="L166" s="43"/>
      <c r="M166" s="224" t="s">
        <v>75</v>
      </c>
      <c r="N166" s="225" t="s">
        <v>47</v>
      </c>
      <c r="O166" s="83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3" t="s">
        <v>192</v>
      </c>
      <c r="AT166" s="213" t="s">
        <v>174</v>
      </c>
      <c r="AU166" s="213" t="s">
        <v>85</v>
      </c>
      <c r="AY166" s="16" t="s">
        <v>125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192</v>
      </c>
      <c r="BM166" s="213" t="s">
        <v>426</v>
      </c>
    </row>
    <row r="167" s="2" customFormat="1" ht="33" customHeight="1">
      <c r="A167" s="37"/>
      <c r="B167" s="38"/>
      <c r="C167" s="217" t="s">
        <v>427</v>
      </c>
      <c r="D167" s="217" t="s">
        <v>174</v>
      </c>
      <c r="E167" s="218" t="s">
        <v>428</v>
      </c>
      <c r="F167" s="219" t="s">
        <v>429</v>
      </c>
      <c r="G167" s="220" t="s">
        <v>129</v>
      </c>
      <c r="H167" s="221">
        <v>9</v>
      </c>
      <c r="I167" s="222"/>
      <c r="J167" s="223">
        <f>ROUND(I167*H167,2)</f>
        <v>0</v>
      </c>
      <c r="K167" s="219" t="s">
        <v>130</v>
      </c>
      <c r="L167" s="43"/>
      <c r="M167" s="224" t="s">
        <v>75</v>
      </c>
      <c r="N167" s="225" t="s">
        <v>47</v>
      </c>
      <c r="O167" s="83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3" t="s">
        <v>192</v>
      </c>
      <c r="AT167" s="213" t="s">
        <v>174</v>
      </c>
      <c r="AU167" s="213" t="s">
        <v>85</v>
      </c>
      <c r="AY167" s="16" t="s">
        <v>125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192</v>
      </c>
      <c r="BM167" s="213" t="s">
        <v>430</v>
      </c>
    </row>
    <row r="168" s="2" customFormat="1" ht="24.15" customHeight="1">
      <c r="A168" s="37"/>
      <c r="B168" s="38"/>
      <c r="C168" s="217" t="s">
        <v>431</v>
      </c>
      <c r="D168" s="217" t="s">
        <v>174</v>
      </c>
      <c r="E168" s="218" t="s">
        <v>432</v>
      </c>
      <c r="F168" s="219" t="s">
        <v>433</v>
      </c>
      <c r="G168" s="220" t="s">
        <v>220</v>
      </c>
      <c r="H168" s="221">
        <v>50</v>
      </c>
      <c r="I168" s="222"/>
      <c r="J168" s="223">
        <f>ROUND(I168*H168,2)</f>
        <v>0</v>
      </c>
      <c r="K168" s="219" t="s">
        <v>130</v>
      </c>
      <c r="L168" s="43"/>
      <c r="M168" s="224" t="s">
        <v>75</v>
      </c>
      <c r="N168" s="225" t="s">
        <v>47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192</v>
      </c>
      <c r="AT168" s="213" t="s">
        <v>174</v>
      </c>
      <c r="AU168" s="213" t="s">
        <v>85</v>
      </c>
      <c r="AY168" s="16" t="s">
        <v>125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192</v>
      </c>
      <c r="BM168" s="213" t="s">
        <v>434</v>
      </c>
    </row>
    <row r="169" s="2" customFormat="1" ht="37.8" customHeight="1">
      <c r="A169" s="37"/>
      <c r="B169" s="38"/>
      <c r="C169" s="217" t="s">
        <v>435</v>
      </c>
      <c r="D169" s="217" t="s">
        <v>174</v>
      </c>
      <c r="E169" s="218" t="s">
        <v>436</v>
      </c>
      <c r="F169" s="219" t="s">
        <v>437</v>
      </c>
      <c r="G169" s="220" t="s">
        <v>220</v>
      </c>
      <c r="H169" s="221">
        <v>70</v>
      </c>
      <c r="I169" s="222"/>
      <c r="J169" s="223">
        <f>ROUND(I169*H169,2)</f>
        <v>0</v>
      </c>
      <c r="K169" s="219" t="s">
        <v>130</v>
      </c>
      <c r="L169" s="43"/>
      <c r="M169" s="224" t="s">
        <v>75</v>
      </c>
      <c r="N169" s="225" t="s">
        <v>47</v>
      </c>
      <c r="O169" s="83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3" t="s">
        <v>192</v>
      </c>
      <c r="AT169" s="213" t="s">
        <v>174</v>
      </c>
      <c r="AU169" s="213" t="s">
        <v>85</v>
      </c>
      <c r="AY169" s="16" t="s">
        <v>125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192</v>
      </c>
      <c r="BM169" s="213" t="s">
        <v>438</v>
      </c>
    </row>
    <row r="170" s="2" customFormat="1" ht="21.75" customHeight="1">
      <c r="A170" s="37"/>
      <c r="B170" s="38"/>
      <c r="C170" s="217" t="s">
        <v>439</v>
      </c>
      <c r="D170" s="217" t="s">
        <v>174</v>
      </c>
      <c r="E170" s="218" t="s">
        <v>440</v>
      </c>
      <c r="F170" s="219" t="s">
        <v>441</v>
      </c>
      <c r="G170" s="220" t="s">
        <v>220</v>
      </c>
      <c r="H170" s="221">
        <v>3</v>
      </c>
      <c r="I170" s="222"/>
      <c r="J170" s="223">
        <f>ROUND(I170*H170,2)</f>
        <v>0</v>
      </c>
      <c r="K170" s="219" t="s">
        <v>130</v>
      </c>
      <c r="L170" s="43"/>
      <c r="M170" s="224" t="s">
        <v>75</v>
      </c>
      <c r="N170" s="225" t="s">
        <v>47</v>
      </c>
      <c r="O170" s="83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192</v>
      </c>
      <c r="AT170" s="213" t="s">
        <v>174</v>
      </c>
      <c r="AU170" s="213" t="s">
        <v>85</v>
      </c>
      <c r="AY170" s="16" t="s">
        <v>125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192</v>
      </c>
      <c r="BM170" s="213" t="s">
        <v>442</v>
      </c>
    </row>
    <row r="171" s="2" customFormat="1" ht="24.15" customHeight="1">
      <c r="A171" s="37"/>
      <c r="B171" s="38"/>
      <c r="C171" s="217" t="s">
        <v>443</v>
      </c>
      <c r="D171" s="217" t="s">
        <v>174</v>
      </c>
      <c r="E171" s="218" t="s">
        <v>444</v>
      </c>
      <c r="F171" s="219" t="s">
        <v>445</v>
      </c>
      <c r="G171" s="220" t="s">
        <v>220</v>
      </c>
      <c r="H171" s="221">
        <v>3</v>
      </c>
      <c r="I171" s="222"/>
      <c r="J171" s="223">
        <f>ROUND(I171*H171,2)</f>
        <v>0</v>
      </c>
      <c r="K171" s="219" t="s">
        <v>130</v>
      </c>
      <c r="L171" s="43"/>
      <c r="M171" s="224" t="s">
        <v>75</v>
      </c>
      <c r="N171" s="225" t="s">
        <v>47</v>
      </c>
      <c r="O171" s="83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192</v>
      </c>
      <c r="AT171" s="213" t="s">
        <v>174</v>
      </c>
      <c r="AU171" s="213" t="s">
        <v>85</v>
      </c>
      <c r="AY171" s="16" t="s">
        <v>125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192</v>
      </c>
      <c r="BM171" s="213" t="s">
        <v>446</v>
      </c>
    </row>
    <row r="172" s="2" customFormat="1" ht="24.15" customHeight="1">
      <c r="A172" s="37"/>
      <c r="B172" s="38"/>
      <c r="C172" s="217" t="s">
        <v>447</v>
      </c>
      <c r="D172" s="217" t="s">
        <v>174</v>
      </c>
      <c r="E172" s="218" t="s">
        <v>448</v>
      </c>
      <c r="F172" s="219" t="s">
        <v>449</v>
      </c>
      <c r="G172" s="220" t="s">
        <v>220</v>
      </c>
      <c r="H172" s="221">
        <v>50</v>
      </c>
      <c r="I172" s="222"/>
      <c r="J172" s="223">
        <f>ROUND(I172*H172,2)</f>
        <v>0</v>
      </c>
      <c r="K172" s="219" t="s">
        <v>130</v>
      </c>
      <c r="L172" s="43"/>
      <c r="M172" s="224" t="s">
        <v>75</v>
      </c>
      <c r="N172" s="225" t="s">
        <v>47</v>
      </c>
      <c r="O172" s="83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3" t="s">
        <v>192</v>
      </c>
      <c r="AT172" s="213" t="s">
        <v>174</v>
      </c>
      <c r="AU172" s="213" t="s">
        <v>85</v>
      </c>
      <c r="AY172" s="16" t="s">
        <v>125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192</v>
      </c>
      <c r="BM172" s="213" t="s">
        <v>450</v>
      </c>
    </row>
    <row r="173" s="2" customFormat="1" ht="16.5" customHeight="1">
      <c r="A173" s="37"/>
      <c r="B173" s="38"/>
      <c r="C173" s="217" t="s">
        <v>451</v>
      </c>
      <c r="D173" s="217" t="s">
        <v>174</v>
      </c>
      <c r="E173" s="218" t="s">
        <v>452</v>
      </c>
      <c r="F173" s="219" t="s">
        <v>453</v>
      </c>
      <c r="G173" s="220" t="s">
        <v>129</v>
      </c>
      <c r="H173" s="221">
        <v>9</v>
      </c>
      <c r="I173" s="222"/>
      <c r="J173" s="223">
        <f>ROUND(I173*H173,2)</f>
        <v>0</v>
      </c>
      <c r="K173" s="219" t="s">
        <v>130</v>
      </c>
      <c r="L173" s="43"/>
      <c r="M173" s="224" t="s">
        <v>75</v>
      </c>
      <c r="N173" s="225" t="s">
        <v>47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192</v>
      </c>
      <c r="AT173" s="213" t="s">
        <v>174</v>
      </c>
      <c r="AU173" s="213" t="s">
        <v>85</v>
      </c>
      <c r="AY173" s="16" t="s">
        <v>125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192</v>
      </c>
      <c r="BM173" s="213" t="s">
        <v>454</v>
      </c>
    </row>
    <row r="174" s="2" customFormat="1" ht="55.5" customHeight="1">
      <c r="A174" s="37"/>
      <c r="B174" s="38"/>
      <c r="C174" s="217" t="s">
        <v>455</v>
      </c>
      <c r="D174" s="217" t="s">
        <v>174</v>
      </c>
      <c r="E174" s="218" t="s">
        <v>456</v>
      </c>
      <c r="F174" s="219" t="s">
        <v>457</v>
      </c>
      <c r="G174" s="220" t="s">
        <v>129</v>
      </c>
      <c r="H174" s="221">
        <v>50</v>
      </c>
      <c r="I174" s="222"/>
      <c r="J174" s="223">
        <f>ROUND(I174*H174,2)</f>
        <v>0</v>
      </c>
      <c r="K174" s="219" t="s">
        <v>130</v>
      </c>
      <c r="L174" s="43"/>
      <c r="M174" s="224" t="s">
        <v>75</v>
      </c>
      <c r="N174" s="225" t="s">
        <v>47</v>
      </c>
      <c r="O174" s="83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3" t="s">
        <v>192</v>
      </c>
      <c r="AT174" s="213" t="s">
        <v>174</v>
      </c>
      <c r="AU174" s="213" t="s">
        <v>85</v>
      </c>
      <c r="AY174" s="16" t="s">
        <v>125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192</v>
      </c>
      <c r="BM174" s="213" t="s">
        <v>458</v>
      </c>
    </row>
    <row r="175" s="2" customFormat="1" ht="55.5" customHeight="1">
      <c r="A175" s="37"/>
      <c r="B175" s="38"/>
      <c r="C175" s="217" t="s">
        <v>459</v>
      </c>
      <c r="D175" s="217" t="s">
        <v>174</v>
      </c>
      <c r="E175" s="218" t="s">
        <v>460</v>
      </c>
      <c r="F175" s="219" t="s">
        <v>461</v>
      </c>
      <c r="G175" s="220" t="s">
        <v>129</v>
      </c>
      <c r="H175" s="221">
        <v>9</v>
      </c>
      <c r="I175" s="222"/>
      <c r="J175" s="223">
        <f>ROUND(I175*H175,2)</f>
        <v>0</v>
      </c>
      <c r="K175" s="219" t="s">
        <v>130</v>
      </c>
      <c r="L175" s="43"/>
      <c r="M175" s="224" t="s">
        <v>75</v>
      </c>
      <c r="N175" s="225" t="s">
        <v>47</v>
      </c>
      <c r="O175" s="83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3" t="s">
        <v>192</v>
      </c>
      <c r="AT175" s="213" t="s">
        <v>174</v>
      </c>
      <c r="AU175" s="213" t="s">
        <v>85</v>
      </c>
      <c r="AY175" s="16" t="s">
        <v>125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192</v>
      </c>
      <c r="BM175" s="213" t="s">
        <v>462</v>
      </c>
    </row>
    <row r="176" s="2" customFormat="1" ht="78" customHeight="1">
      <c r="A176" s="37"/>
      <c r="B176" s="38"/>
      <c r="C176" s="217" t="s">
        <v>463</v>
      </c>
      <c r="D176" s="217" t="s">
        <v>174</v>
      </c>
      <c r="E176" s="218" t="s">
        <v>464</v>
      </c>
      <c r="F176" s="219" t="s">
        <v>465</v>
      </c>
      <c r="G176" s="220" t="s">
        <v>466</v>
      </c>
      <c r="H176" s="221">
        <v>225</v>
      </c>
      <c r="I176" s="222"/>
      <c r="J176" s="223">
        <f>ROUND(I176*H176,2)</f>
        <v>0</v>
      </c>
      <c r="K176" s="219" t="s">
        <v>130</v>
      </c>
      <c r="L176" s="43"/>
      <c r="M176" s="224" t="s">
        <v>75</v>
      </c>
      <c r="N176" s="225" t="s">
        <v>47</v>
      </c>
      <c r="O176" s="83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3" t="s">
        <v>192</v>
      </c>
      <c r="AT176" s="213" t="s">
        <v>174</v>
      </c>
      <c r="AU176" s="213" t="s">
        <v>85</v>
      </c>
      <c r="AY176" s="16" t="s">
        <v>125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192</v>
      </c>
      <c r="BM176" s="213" t="s">
        <v>467</v>
      </c>
    </row>
    <row r="177" s="2" customFormat="1" ht="44.25" customHeight="1">
      <c r="A177" s="37"/>
      <c r="B177" s="38"/>
      <c r="C177" s="217" t="s">
        <v>468</v>
      </c>
      <c r="D177" s="217" t="s">
        <v>174</v>
      </c>
      <c r="E177" s="218" t="s">
        <v>469</v>
      </c>
      <c r="F177" s="219" t="s">
        <v>470</v>
      </c>
      <c r="G177" s="220" t="s">
        <v>466</v>
      </c>
      <c r="H177" s="221">
        <v>225</v>
      </c>
      <c r="I177" s="222"/>
      <c r="J177" s="223">
        <f>ROUND(I177*H177,2)</f>
        <v>0</v>
      </c>
      <c r="K177" s="219" t="s">
        <v>130</v>
      </c>
      <c r="L177" s="43"/>
      <c r="M177" s="224" t="s">
        <v>75</v>
      </c>
      <c r="N177" s="225" t="s">
        <v>47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192</v>
      </c>
      <c r="AT177" s="213" t="s">
        <v>174</v>
      </c>
      <c r="AU177" s="213" t="s">
        <v>85</v>
      </c>
      <c r="AY177" s="16" t="s">
        <v>125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192</v>
      </c>
      <c r="BM177" s="213" t="s">
        <v>471</v>
      </c>
    </row>
    <row r="178" s="2" customFormat="1" ht="24.15" customHeight="1">
      <c r="A178" s="37"/>
      <c r="B178" s="38"/>
      <c r="C178" s="217" t="s">
        <v>472</v>
      </c>
      <c r="D178" s="217" t="s">
        <v>174</v>
      </c>
      <c r="E178" s="218" t="s">
        <v>473</v>
      </c>
      <c r="F178" s="219" t="s">
        <v>474</v>
      </c>
      <c r="G178" s="220" t="s">
        <v>466</v>
      </c>
      <c r="H178" s="221">
        <v>225</v>
      </c>
      <c r="I178" s="222"/>
      <c r="J178" s="223">
        <f>ROUND(I178*H178,2)</f>
        <v>0</v>
      </c>
      <c r="K178" s="219" t="s">
        <v>130</v>
      </c>
      <c r="L178" s="43"/>
      <c r="M178" s="224" t="s">
        <v>75</v>
      </c>
      <c r="N178" s="225" t="s">
        <v>47</v>
      </c>
      <c r="O178" s="83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3" t="s">
        <v>192</v>
      </c>
      <c r="AT178" s="213" t="s">
        <v>174</v>
      </c>
      <c r="AU178" s="213" t="s">
        <v>85</v>
      </c>
      <c r="AY178" s="16" t="s">
        <v>125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192</v>
      </c>
      <c r="BM178" s="213" t="s">
        <v>475</v>
      </c>
    </row>
    <row r="179" s="2" customFormat="1" ht="44.25" customHeight="1">
      <c r="A179" s="37"/>
      <c r="B179" s="38"/>
      <c r="C179" s="217" t="s">
        <v>476</v>
      </c>
      <c r="D179" s="217" t="s">
        <v>174</v>
      </c>
      <c r="E179" s="218" t="s">
        <v>477</v>
      </c>
      <c r="F179" s="219" t="s">
        <v>478</v>
      </c>
      <c r="G179" s="220" t="s">
        <v>129</v>
      </c>
      <c r="H179" s="221">
        <v>5</v>
      </c>
      <c r="I179" s="222"/>
      <c r="J179" s="223">
        <f>ROUND(I179*H179,2)</f>
        <v>0</v>
      </c>
      <c r="K179" s="219" t="s">
        <v>130</v>
      </c>
      <c r="L179" s="43"/>
      <c r="M179" s="224" t="s">
        <v>75</v>
      </c>
      <c r="N179" s="225" t="s">
        <v>47</v>
      </c>
      <c r="O179" s="83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132</v>
      </c>
      <c r="AT179" s="213" t="s">
        <v>174</v>
      </c>
      <c r="AU179" s="213" t="s">
        <v>85</v>
      </c>
      <c r="AY179" s="16" t="s">
        <v>125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132</v>
      </c>
      <c r="BM179" s="213" t="s">
        <v>479</v>
      </c>
    </row>
    <row r="180" s="2" customFormat="1" ht="49.05" customHeight="1">
      <c r="A180" s="37"/>
      <c r="B180" s="38"/>
      <c r="C180" s="217" t="s">
        <v>480</v>
      </c>
      <c r="D180" s="217" t="s">
        <v>174</v>
      </c>
      <c r="E180" s="218" t="s">
        <v>481</v>
      </c>
      <c r="F180" s="219" t="s">
        <v>482</v>
      </c>
      <c r="G180" s="220" t="s">
        <v>466</v>
      </c>
      <c r="H180" s="221">
        <v>20</v>
      </c>
      <c r="I180" s="222"/>
      <c r="J180" s="223">
        <f>ROUND(I180*H180,2)</f>
        <v>0</v>
      </c>
      <c r="K180" s="219" t="s">
        <v>130</v>
      </c>
      <c r="L180" s="43"/>
      <c r="M180" s="224" t="s">
        <v>75</v>
      </c>
      <c r="N180" s="225" t="s">
        <v>47</v>
      </c>
      <c r="O180" s="83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3" t="s">
        <v>192</v>
      </c>
      <c r="AT180" s="213" t="s">
        <v>174</v>
      </c>
      <c r="AU180" s="213" t="s">
        <v>85</v>
      </c>
      <c r="AY180" s="16" t="s">
        <v>125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192</v>
      </c>
      <c r="BM180" s="213" t="s">
        <v>483</v>
      </c>
    </row>
    <row r="181" s="2" customFormat="1" ht="49.05" customHeight="1">
      <c r="A181" s="37"/>
      <c r="B181" s="38"/>
      <c r="C181" s="217" t="s">
        <v>484</v>
      </c>
      <c r="D181" s="217" t="s">
        <v>174</v>
      </c>
      <c r="E181" s="218" t="s">
        <v>485</v>
      </c>
      <c r="F181" s="219" t="s">
        <v>486</v>
      </c>
      <c r="G181" s="220" t="s">
        <v>466</v>
      </c>
      <c r="H181" s="221">
        <v>2</v>
      </c>
      <c r="I181" s="222"/>
      <c r="J181" s="223">
        <f>ROUND(I181*H181,2)</f>
        <v>0</v>
      </c>
      <c r="K181" s="219" t="s">
        <v>130</v>
      </c>
      <c r="L181" s="43"/>
      <c r="M181" s="226" t="s">
        <v>75</v>
      </c>
      <c r="N181" s="227" t="s">
        <v>47</v>
      </c>
      <c r="O181" s="228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3" t="s">
        <v>192</v>
      </c>
      <c r="AT181" s="213" t="s">
        <v>174</v>
      </c>
      <c r="AU181" s="213" t="s">
        <v>85</v>
      </c>
      <c r="AY181" s="16" t="s">
        <v>125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192</v>
      </c>
      <c r="BM181" s="213" t="s">
        <v>487</v>
      </c>
    </row>
    <row r="182" s="2" customFormat="1" ht="6.96" customHeight="1">
      <c r="A182" s="37"/>
      <c r="B182" s="58"/>
      <c r="C182" s="59"/>
      <c r="D182" s="59"/>
      <c r="E182" s="59"/>
      <c r="F182" s="59"/>
      <c r="G182" s="59"/>
      <c r="H182" s="59"/>
      <c r="I182" s="59"/>
      <c r="J182" s="59"/>
      <c r="K182" s="59"/>
      <c r="L182" s="43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6KACGD5yTydug+jI7M+nR0MKCfrGYOKRuMLPBPdg91RC5TqszCp9Mz9ZMqVHR0e5NLNfqfewjnAoZ2DKmEShDA==" hashValue="I8IS60N52KnjpabemZzQzkaH0L+HZlVIAUADBTROI9iTd0dLyg+BVIemrjLQlMUbeVaY0+cnmCQyAgUxd1RP+Q==" algorithmName="SHA-512" password="CC35"/>
  <autoFilter ref="C85:K18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88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osvětlení v žst. Frýdek Místek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87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stavby'!AN8</f>
        <v>26. 1. 2023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28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29</v>
      </c>
      <c r="F15" s="37"/>
      <c r="G15" s="37"/>
      <c r="H15" s="37"/>
      <c r="I15" s="131" t="s">
        <v>30</v>
      </c>
      <c r="J15" s="135" t="s">
        <v>31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32</v>
      </c>
      <c r="E17" s="37"/>
      <c r="F17" s="37"/>
      <c r="G17" s="37"/>
      <c r="H17" s="37"/>
      <c r="I17" s="131" t="s">
        <v>27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30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34</v>
      </c>
      <c r="E20" s="37"/>
      <c r="F20" s="37"/>
      <c r="G20" s="37"/>
      <c r="H20" s="37"/>
      <c r="I20" s="131" t="s">
        <v>27</v>
      </c>
      <c r="J20" s="135" t="s">
        <v>35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30</v>
      </c>
      <c r="J21" s="135" t="s">
        <v>37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39</v>
      </c>
      <c r="E23" s="37"/>
      <c r="F23" s="37"/>
      <c r="G23" s="37"/>
      <c r="H23" s="37"/>
      <c r="I23" s="131" t="s">
        <v>27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30</v>
      </c>
      <c r="J24" s="135" t="s">
        <v>37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ROUND((SUM(BE84:BE118)),  2)</f>
        <v>0</v>
      </c>
      <c r="G33" s="37"/>
      <c r="H33" s="37"/>
      <c r="I33" s="147">
        <v>0.20999999999999999</v>
      </c>
      <c r="J33" s="146">
        <f>ROUND(((SUM(BE84:BE118))*I33),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ROUND((SUM(BF84:BF118)),  2)</f>
        <v>0</v>
      </c>
      <c r="G34" s="37"/>
      <c r="H34" s="37"/>
      <c r="I34" s="147">
        <v>0.14999999999999999</v>
      </c>
      <c r="J34" s="146">
        <f>ROUND(((SUM(BF84:BF118))*I34),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ROUND((SUM(BG84:BG118)),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ROUND((SUM(BH84:BH118)),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ROUND((SUM(BI84:BI118)),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osvětlení v žst. Frýdek Místek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04.2 - Oprava monitorovacího systému osvětlení - zemní práce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Frýdek Místek</v>
      </c>
      <c r="G52" s="39"/>
      <c r="H52" s="39"/>
      <c r="I52" s="31" t="s">
        <v>24</v>
      </c>
      <c r="J52" s="71" t="str">
        <f>IF(J12="","",J12)</f>
        <v>26. 1. 2023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34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31" t="s">
        <v>39</v>
      </c>
      <c r="J55" s="35" t="str">
        <f>E24</f>
        <v>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489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490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491</v>
      </c>
      <c r="E62" s="173"/>
      <c r="F62" s="173"/>
      <c r="G62" s="173"/>
      <c r="H62" s="173"/>
      <c r="I62" s="173"/>
      <c r="J62" s="174">
        <f>J89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492</v>
      </c>
      <c r="E63" s="167"/>
      <c r="F63" s="167"/>
      <c r="G63" s="167"/>
      <c r="H63" s="167"/>
      <c r="I63" s="167"/>
      <c r="J63" s="168">
        <f>J92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493</v>
      </c>
      <c r="E64" s="173"/>
      <c r="F64" s="173"/>
      <c r="G64" s="173"/>
      <c r="H64" s="173"/>
      <c r="I64" s="173"/>
      <c r="J64" s="174">
        <f>J93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110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Oprava osvětlení v žst. Frýdek Místek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 04.2 - Oprava monitorovacího systému osvětlení - zemní práce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22</v>
      </c>
      <c r="D78" s="39"/>
      <c r="E78" s="39"/>
      <c r="F78" s="26" t="str">
        <f>F12</f>
        <v>Frýdek Místek</v>
      </c>
      <c r="G78" s="39"/>
      <c r="H78" s="39"/>
      <c r="I78" s="31" t="s">
        <v>24</v>
      </c>
      <c r="J78" s="71" t="str">
        <f>IF(J12="","",J12)</f>
        <v>26. 1. 2023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26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34</v>
      </c>
      <c r="J80" s="35" t="str">
        <f>E21</f>
        <v>SB projekt s.r.o.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32</v>
      </c>
      <c r="D81" s="39"/>
      <c r="E81" s="39"/>
      <c r="F81" s="26" t="str">
        <f>IF(E18="","",E18)</f>
        <v>Vyplň údaj</v>
      </c>
      <c r="G81" s="39"/>
      <c r="H81" s="39"/>
      <c r="I81" s="31" t="s">
        <v>39</v>
      </c>
      <c r="J81" s="35" t="str">
        <f>E24</f>
        <v>SB projekt s.r.o.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111</v>
      </c>
      <c r="D83" s="179" t="s">
        <v>61</v>
      </c>
      <c r="E83" s="179" t="s">
        <v>57</v>
      </c>
      <c r="F83" s="179" t="s">
        <v>58</v>
      </c>
      <c r="G83" s="179" t="s">
        <v>112</v>
      </c>
      <c r="H83" s="179" t="s">
        <v>113</v>
      </c>
      <c r="I83" s="179" t="s">
        <v>114</v>
      </c>
      <c r="J83" s="179" t="s">
        <v>101</v>
      </c>
      <c r="K83" s="180" t="s">
        <v>115</v>
      </c>
      <c r="L83" s="181"/>
      <c r="M83" s="91" t="s">
        <v>75</v>
      </c>
      <c r="N83" s="92" t="s">
        <v>46</v>
      </c>
      <c r="O83" s="92" t="s">
        <v>116</v>
      </c>
      <c r="P83" s="92" t="s">
        <v>117</v>
      </c>
      <c r="Q83" s="92" t="s">
        <v>118</v>
      </c>
      <c r="R83" s="92" t="s">
        <v>119</v>
      </c>
      <c r="S83" s="92" t="s">
        <v>120</v>
      </c>
      <c r="T83" s="93" t="s">
        <v>121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122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P85+P92</f>
        <v>0</v>
      </c>
      <c r="Q84" s="95"/>
      <c r="R84" s="184">
        <f>R85+R92</f>
        <v>233.27799999999999</v>
      </c>
      <c r="S84" s="95"/>
      <c r="T84" s="185">
        <f>T85+T92</f>
        <v>15.860000000000001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76</v>
      </c>
      <c r="AU84" s="16" t="s">
        <v>102</v>
      </c>
      <c r="BK84" s="186">
        <f>BK85+BK92</f>
        <v>0</v>
      </c>
    </row>
    <row r="85" s="12" customFormat="1" ht="25.92" customHeight="1">
      <c r="A85" s="12"/>
      <c r="B85" s="187"/>
      <c r="C85" s="188"/>
      <c r="D85" s="189" t="s">
        <v>76</v>
      </c>
      <c r="E85" s="190" t="s">
        <v>494</v>
      </c>
      <c r="F85" s="190" t="s">
        <v>495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P86+P89</f>
        <v>0</v>
      </c>
      <c r="Q85" s="195"/>
      <c r="R85" s="196">
        <f>R86+R89</f>
        <v>2.4399999999999999</v>
      </c>
      <c r="S85" s="195"/>
      <c r="T85" s="197">
        <f>T86+T89</f>
        <v>15.860000000000001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85</v>
      </c>
      <c r="AT85" s="199" t="s">
        <v>76</v>
      </c>
      <c r="AU85" s="199" t="s">
        <v>77</v>
      </c>
      <c r="AY85" s="198" t="s">
        <v>125</v>
      </c>
      <c r="BK85" s="200">
        <f>BK86+BK89</f>
        <v>0</v>
      </c>
    </row>
    <row r="86" s="12" customFormat="1" ht="22.8" customHeight="1">
      <c r="A86" s="12"/>
      <c r="B86" s="187"/>
      <c r="C86" s="188"/>
      <c r="D86" s="189" t="s">
        <v>76</v>
      </c>
      <c r="E86" s="215" t="s">
        <v>85</v>
      </c>
      <c r="F86" s="215" t="s">
        <v>369</v>
      </c>
      <c r="G86" s="188"/>
      <c r="H86" s="188"/>
      <c r="I86" s="191"/>
      <c r="J86" s="216">
        <f>BK86</f>
        <v>0</v>
      </c>
      <c r="K86" s="188"/>
      <c r="L86" s="193"/>
      <c r="M86" s="194"/>
      <c r="N86" s="195"/>
      <c r="O86" s="195"/>
      <c r="P86" s="196">
        <f>SUM(P87:P88)</f>
        <v>0</v>
      </c>
      <c r="Q86" s="195"/>
      <c r="R86" s="196">
        <f>SUM(R87:R88)</f>
        <v>0</v>
      </c>
      <c r="S86" s="195"/>
      <c r="T86" s="197">
        <f>SUM(T87:T88)</f>
        <v>15.860000000000001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85</v>
      </c>
      <c r="AT86" s="199" t="s">
        <v>76</v>
      </c>
      <c r="AU86" s="199" t="s">
        <v>85</v>
      </c>
      <c r="AY86" s="198" t="s">
        <v>125</v>
      </c>
      <c r="BK86" s="200">
        <f>SUM(BK87:BK88)</f>
        <v>0</v>
      </c>
    </row>
    <row r="87" s="2" customFormat="1" ht="37.8" customHeight="1">
      <c r="A87" s="37"/>
      <c r="B87" s="38"/>
      <c r="C87" s="217" t="s">
        <v>85</v>
      </c>
      <c r="D87" s="217" t="s">
        <v>174</v>
      </c>
      <c r="E87" s="218" t="s">
        <v>496</v>
      </c>
      <c r="F87" s="219" t="s">
        <v>497</v>
      </c>
      <c r="G87" s="220" t="s">
        <v>344</v>
      </c>
      <c r="H87" s="221">
        <v>61</v>
      </c>
      <c r="I87" s="222"/>
      <c r="J87" s="223">
        <f>ROUND(I87*H87,2)</f>
        <v>0</v>
      </c>
      <c r="K87" s="219" t="s">
        <v>498</v>
      </c>
      <c r="L87" s="43"/>
      <c r="M87" s="224" t="s">
        <v>75</v>
      </c>
      <c r="N87" s="225" t="s">
        <v>47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0.26000000000000001</v>
      </c>
      <c r="T87" s="212">
        <f>S87*H87</f>
        <v>15.860000000000001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132</v>
      </c>
      <c r="AT87" s="213" t="s">
        <v>174</v>
      </c>
      <c r="AU87" s="213" t="s">
        <v>88</v>
      </c>
      <c r="AY87" s="16" t="s">
        <v>125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85</v>
      </c>
      <c r="BK87" s="214">
        <f>ROUND(I87*H87,2)</f>
        <v>0</v>
      </c>
      <c r="BL87" s="16" t="s">
        <v>132</v>
      </c>
      <c r="BM87" s="213" t="s">
        <v>499</v>
      </c>
    </row>
    <row r="88" s="2" customFormat="1">
      <c r="A88" s="37"/>
      <c r="B88" s="38"/>
      <c r="C88" s="39"/>
      <c r="D88" s="231" t="s">
        <v>500</v>
      </c>
      <c r="E88" s="39"/>
      <c r="F88" s="232" t="s">
        <v>501</v>
      </c>
      <c r="G88" s="39"/>
      <c r="H88" s="39"/>
      <c r="I88" s="233"/>
      <c r="J88" s="39"/>
      <c r="K88" s="39"/>
      <c r="L88" s="43"/>
      <c r="M88" s="234"/>
      <c r="N88" s="235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500</v>
      </c>
      <c r="AU88" s="16" t="s">
        <v>88</v>
      </c>
    </row>
    <row r="89" s="12" customFormat="1" ht="22.8" customHeight="1">
      <c r="A89" s="12"/>
      <c r="B89" s="187"/>
      <c r="C89" s="188"/>
      <c r="D89" s="189" t="s">
        <v>76</v>
      </c>
      <c r="E89" s="215" t="s">
        <v>141</v>
      </c>
      <c r="F89" s="215" t="s">
        <v>502</v>
      </c>
      <c r="G89" s="188"/>
      <c r="H89" s="188"/>
      <c r="I89" s="191"/>
      <c r="J89" s="216">
        <f>BK89</f>
        <v>0</v>
      </c>
      <c r="K89" s="188"/>
      <c r="L89" s="193"/>
      <c r="M89" s="194"/>
      <c r="N89" s="195"/>
      <c r="O89" s="195"/>
      <c r="P89" s="196">
        <f>SUM(P90:P91)</f>
        <v>0</v>
      </c>
      <c r="Q89" s="195"/>
      <c r="R89" s="196">
        <f>SUM(R90:R91)</f>
        <v>2.4399999999999999</v>
      </c>
      <c r="S89" s="195"/>
      <c r="T89" s="19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85</v>
      </c>
      <c r="AT89" s="199" t="s">
        <v>76</v>
      </c>
      <c r="AU89" s="199" t="s">
        <v>85</v>
      </c>
      <c r="AY89" s="198" t="s">
        <v>125</v>
      </c>
      <c r="BK89" s="200">
        <f>SUM(BK90:BK91)</f>
        <v>0</v>
      </c>
    </row>
    <row r="90" s="2" customFormat="1" ht="33" customHeight="1">
      <c r="A90" s="37"/>
      <c r="B90" s="38"/>
      <c r="C90" s="217" t="s">
        <v>88</v>
      </c>
      <c r="D90" s="217" t="s">
        <v>174</v>
      </c>
      <c r="E90" s="218" t="s">
        <v>503</v>
      </c>
      <c r="F90" s="219" t="s">
        <v>504</v>
      </c>
      <c r="G90" s="220" t="s">
        <v>344</v>
      </c>
      <c r="H90" s="221">
        <v>61</v>
      </c>
      <c r="I90" s="222"/>
      <c r="J90" s="223">
        <f>ROUND(I90*H90,2)</f>
        <v>0</v>
      </c>
      <c r="K90" s="219" t="s">
        <v>498</v>
      </c>
      <c r="L90" s="43"/>
      <c r="M90" s="224" t="s">
        <v>75</v>
      </c>
      <c r="N90" s="225" t="s">
        <v>47</v>
      </c>
      <c r="O90" s="83"/>
      <c r="P90" s="211">
        <f>O90*H90</f>
        <v>0</v>
      </c>
      <c r="Q90" s="211">
        <v>0.040000000000000001</v>
      </c>
      <c r="R90" s="211">
        <f>Q90*H90</f>
        <v>2.4399999999999999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132</v>
      </c>
      <c r="AT90" s="213" t="s">
        <v>174</v>
      </c>
      <c r="AU90" s="213" t="s">
        <v>88</v>
      </c>
      <c r="AY90" s="16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85</v>
      </c>
      <c r="BK90" s="214">
        <f>ROUND(I90*H90,2)</f>
        <v>0</v>
      </c>
      <c r="BL90" s="16" t="s">
        <v>132</v>
      </c>
      <c r="BM90" s="213" t="s">
        <v>505</v>
      </c>
    </row>
    <row r="91" s="2" customFormat="1">
      <c r="A91" s="37"/>
      <c r="B91" s="38"/>
      <c r="C91" s="39"/>
      <c r="D91" s="231" t="s">
        <v>500</v>
      </c>
      <c r="E91" s="39"/>
      <c r="F91" s="232" t="s">
        <v>506</v>
      </c>
      <c r="G91" s="39"/>
      <c r="H91" s="39"/>
      <c r="I91" s="233"/>
      <c r="J91" s="39"/>
      <c r="K91" s="39"/>
      <c r="L91" s="43"/>
      <c r="M91" s="234"/>
      <c r="N91" s="235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500</v>
      </c>
      <c r="AU91" s="16" t="s">
        <v>88</v>
      </c>
    </row>
    <row r="92" s="12" customFormat="1" ht="25.92" customHeight="1">
      <c r="A92" s="12"/>
      <c r="B92" s="187"/>
      <c r="C92" s="188"/>
      <c r="D92" s="189" t="s">
        <v>76</v>
      </c>
      <c r="E92" s="190" t="s">
        <v>126</v>
      </c>
      <c r="F92" s="190" t="s">
        <v>507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</f>
        <v>0</v>
      </c>
      <c r="Q92" s="195"/>
      <c r="R92" s="196">
        <f>R93</f>
        <v>230.83799999999999</v>
      </c>
      <c r="S92" s="195"/>
      <c r="T92" s="19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136</v>
      </c>
      <c r="AT92" s="199" t="s">
        <v>76</v>
      </c>
      <c r="AU92" s="199" t="s">
        <v>77</v>
      </c>
      <c r="AY92" s="198" t="s">
        <v>125</v>
      </c>
      <c r="BK92" s="200">
        <f>BK93</f>
        <v>0</v>
      </c>
    </row>
    <row r="93" s="12" customFormat="1" ht="22.8" customHeight="1">
      <c r="A93" s="12"/>
      <c r="B93" s="187"/>
      <c r="C93" s="188"/>
      <c r="D93" s="189" t="s">
        <v>76</v>
      </c>
      <c r="E93" s="215" t="s">
        <v>508</v>
      </c>
      <c r="F93" s="215" t="s">
        <v>509</v>
      </c>
      <c r="G93" s="188"/>
      <c r="H93" s="188"/>
      <c r="I93" s="191"/>
      <c r="J93" s="216">
        <f>BK93</f>
        <v>0</v>
      </c>
      <c r="K93" s="188"/>
      <c r="L93" s="193"/>
      <c r="M93" s="194"/>
      <c r="N93" s="195"/>
      <c r="O93" s="195"/>
      <c r="P93" s="196">
        <f>SUM(P94:P118)</f>
        <v>0</v>
      </c>
      <c r="Q93" s="195"/>
      <c r="R93" s="196">
        <f>SUM(R94:R118)</f>
        <v>230.83799999999999</v>
      </c>
      <c r="S93" s="195"/>
      <c r="T93" s="197">
        <f>SUM(T94:T118)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136</v>
      </c>
      <c r="AT93" s="199" t="s">
        <v>76</v>
      </c>
      <c r="AU93" s="199" t="s">
        <v>85</v>
      </c>
      <c r="AY93" s="198" t="s">
        <v>125</v>
      </c>
      <c r="BK93" s="200">
        <f>SUM(BK94:BK118)</f>
        <v>0</v>
      </c>
    </row>
    <row r="94" s="2" customFormat="1" ht="24.15" customHeight="1">
      <c r="A94" s="37"/>
      <c r="B94" s="38"/>
      <c r="C94" s="217" t="s">
        <v>136</v>
      </c>
      <c r="D94" s="217" t="s">
        <v>174</v>
      </c>
      <c r="E94" s="218" t="s">
        <v>510</v>
      </c>
      <c r="F94" s="219" t="s">
        <v>511</v>
      </c>
      <c r="G94" s="220" t="s">
        <v>129</v>
      </c>
      <c r="H94" s="221">
        <v>25</v>
      </c>
      <c r="I94" s="222"/>
      <c r="J94" s="223">
        <f>ROUND(I94*H94,2)</f>
        <v>0</v>
      </c>
      <c r="K94" s="219" t="s">
        <v>498</v>
      </c>
      <c r="L94" s="43"/>
      <c r="M94" s="224" t="s">
        <v>75</v>
      </c>
      <c r="N94" s="225" t="s">
        <v>47</v>
      </c>
      <c r="O94" s="83"/>
      <c r="P94" s="211">
        <f>O94*H94</f>
        <v>0</v>
      </c>
      <c r="Q94" s="211">
        <v>4.0000000000000003E-05</v>
      </c>
      <c r="R94" s="211">
        <f>Q94*H94</f>
        <v>0.001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282</v>
      </c>
      <c r="AT94" s="213" t="s">
        <v>174</v>
      </c>
      <c r="AU94" s="213" t="s">
        <v>88</v>
      </c>
      <c r="AY94" s="16" t="s">
        <v>125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85</v>
      </c>
      <c r="BK94" s="214">
        <f>ROUND(I94*H94,2)</f>
        <v>0</v>
      </c>
      <c r="BL94" s="16" t="s">
        <v>282</v>
      </c>
      <c r="BM94" s="213" t="s">
        <v>512</v>
      </c>
    </row>
    <row r="95" s="2" customFormat="1">
      <c r="A95" s="37"/>
      <c r="B95" s="38"/>
      <c r="C95" s="39"/>
      <c r="D95" s="231" t="s">
        <v>500</v>
      </c>
      <c r="E95" s="39"/>
      <c r="F95" s="232" t="s">
        <v>513</v>
      </c>
      <c r="G95" s="39"/>
      <c r="H95" s="39"/>
      <c r="I95" s="233"/>
      <c r="J95" s="39"/>
      <c r="K95" s="39"/>
      <c r="L95" s="43"/>
      <c r="M95" s="234"/>
      <c r="N95" s="235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500</v>
      </c>
      <c r="AU95" s="16" t="s">
        <v>88</v>
      </c>
    </row>
    <row r="96" s="2" customFormat="1" ht="16.5" customHeight="1">
      <c r="A96" s="37"/>
      <c r="B96" s="38"/>
      <c r="C96" s="217" t="s">
        <v>132</v>
      </c>
      <c r="D96" s="217" t="s">
        <v>174</v>
      </c>
      <c r="E96" s="218" t="s">
        <v>514</v>
      </c>
      <c r="F96" s="219" t="s">
        <v>515</v>
      </c>
      <c r="G96" s="220" t="s">
        <v>344</v>
      </c>
      <c r="H96" s="221">
        <v>10</v>
      </c>
      <c r="I96" s="222"/>
      <c r="J96" s="223">
        <f>ROUND(I96*H96,2)</f>
        <v>0</v>
      </c>
      <c r="K96" s="219" t="s">
        <v>498</v>
      </c>
      <c r="L96" s="43"/>
      <c r="M96" s="224" t="s">
        <v>75</v>
      </c>
      <c r="N96" s="225" t="s">
        <v>47</v>
      </c>
      <c r="O96" s="83"/>
      <c r="P96" s="211">
        <f>O96*H96</f>
        <v>0</v>
      </c>
      <c r="Q96" s="211">
        <v>0.017129999999999999</v>
      </c>
      <c r="R96" s="211">
        <f>Q96*H96</f>
        <v>0.17130000000000001</v>
      </c>
      <c r="S96" s="211">
        <v>0</v>
      </c>
      <c r="T96" s="21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282</v>
      </c>
      <c r="AT96" s="213" t="s">
        <v>174</v>
      </c>
      <c r="AU96" s="213" t="s">
        <v>88</v>
      </c>
      <c r="AY96" s="16" t="s">
        <v>125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85</v>
      </c>
      <c r="BK96" s="214">
        <f>ROUND(I96*H96,2)</f>
        <v>0</v>
      </c>
      <c r="BL96" s="16" t="s">
        <v>282</v>
      </c>
      <c r="BM96" s="213" t="s">
        <v>516</v>
      </c>
    </row>
    <row r="97" s="2" customFormat="1">
      <c r="A97" s="37"/>
      <c r="B97" s="38"/>
      <c r="C97" s="39"/>
      <c r="D97" s="231" t="s">
        <v>500</v>
      </c>
      <c r="E97" s="39"/>
      <c r="F97" s="232" t="s">
        <v>517</v>
      </c>
      <c r="G97" s="39"/>
      <c r="H97" s="39"/>
      <c r="I97" s="233"/>
      <c r="J97" s="39"/>
      <c r="K97" s="39"/>
      <c r="L97" s="43"/>
      <c r="M97" s="234"/>
      <c r="N97" s="235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500</v>
      </c>
      <c r="AU97" s="16" t="s">
        <v>88</v>
      </c>
    </row>
    <row r="98" s="2" customFormat="1" ht="16.5" customHeight="1">
      <c r="A98" s="37"/>
      <c r="B98" s="38"/>
      <c r="C98" s="217" t="s">
        <v>141</v>
      </c>
      <c r="D98" s="217" t="s">
        <v>174</v>
      </c>
      <c r="E98" s="218" t="s">
        <v>518</v>
      </c>
      <c r="F98" s="219" t="s">
        <v>519</v>
      </c>
      <c r="G98" s="220" t="s">
        <v>344</v>
      </c>
      <c r="H98" s="221">
        <v>10</v>
      </c>
      <c r="I98" s="222"/>
      <c r="J98" s="223">
        <f>ROUND(I98*H98,2)</f>
        <v>0</v>
      </c>
      <c r="K98" s="219" t="s">
        <v>498</v>
      </c>
      <c r="L98" s="43"/>
      <c r="M98" s="224" t="s">
        <v>75</v>
      </c>
      <c r="N98" s="225" t="s">
        <v>47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282</v>
      </c>
      <c r="AT98" s="213" t="s">
        <v>174</v>
      </c>
      <c r="AU98" s="213" t="s">
        <v>88</v>
      </c>
      <c r="AY98" s="16" t="s">
        <v>125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85</v>
      </c>
      <c r="BK98" s="214">
        <f>ROUND(I98*H98,2)</f>
        <v>0</v>
      </c>
      <c r="BL98" s="16" t="s">
        <v>282</v>
      </c>
      <c r="BM98" s="213" t="s">
        <v>520</v>
      </c>
    </row>
    <row r="99" s="2" customFormat="1">
      <c r="A99" s="37"/>
      <c r="B99" s="38"/>
      <c r="C99" s="39"/>
      <c r="D99" s="231" t="s">
        <v>500</v>
      </c>
      <c r="E99" s="39"/>
      <c r="F99" s="232" t="s">
        <v>521</v>
      </c>
      <c r="G99" s="39"/>
      <c r="H99" s="39"/>
      <c r="I99" s="233"/>
      <c r="J99" s="39"/>
      <c r="K99" s="39"/>
      <c r="L99" s="43"/>
      <c r="M99" s="234"/>
      <c r="N99" s="235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500</v>
      </c>
      <c r="AU99" s="16" t="s">
        <v>88</v>
      </c>
    </row>
    <row r="100" s="2" customFormat="1" ht="16.5" customHeight="1">
      <c r="A100" s="37"/>
      <c r="B100" s="38"/>
      <c r="C100" s="217" t="s">
        <v>144</v>
      </c>
      <c r="D100" s="217" t="s">
        <v>174</v>
      </c>
      <c r="E100" s="218" t="s">
        <v>522</v>
      </c>
      <c r="F100" s="219" t="s">
        <v>523</v>
      </c>
      <c r="G100" s="220" t="s">
        <v>129</v>
      </c>
      <c r="H100" s="221">
        <v>10</v>
      </c>
      <c r="I100" s="222"/>
      <c r="J100" s="223">
        <f>ROUND(I100*H100,2)</f>
        <v>0</v>
      </c>
      <c r="K100" s="219" t="s">
        <v>498</v>
      </c>
      <c r="L100" s="43"/>
      <c r="M100" s="224" t="s">
        <v>75</v>
      </c>
      <c r="N100" s="225" t="s">
        <v>47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282</v>
      </c>
      <c r="AT100" s="213" t="s">
        <v>174</v>
      </c>
      <c r="AU100" s="213" t="s">
        <v>88</v>
      </c>
      <c r="AY100" s="16" t="s">
        <v>125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85</v>
      </c>
      <c r="BK100" s="214">
        <f>ROUND(I100*H100,2)</f>
        <v>0</v>
      </c>
      <c r="BL100" s="16" t="s">
        <v>282</v>
      </c>
      <c r="BM100" s="213" t="s">
        <v>524</v>
      </c>
    </row>
    <row r="101" s="2" customFormat="1">
      <c r="A101" s="37"/>
      <c r="B101" s="38"/>
      <c r="C101" s="39"/>
      <c r="D101" s="231" t="s">
        <v>500</v>
      </c>
      <c r="E101" s="39"/>
      <c r="F101" s="232" t="s">
        <v>525</v>
      </c>
      <c r="G101" s="39"/>
      <c r="H101" s="39"/>
      <c r="I101" s="233"/>
      <c r="J101" s="39"/>
      <c r="K101" s="39"/>
      <c r="L101" s="43"/>
      <c r="M101" s="234"/>
      <c r="N101" s="235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500</v>
      </c>
      <c r="AU101" s="16" t="s">
        <v>88</v>
      </c>
    </row>
    <row r="102" s="2" customFormat="1" ht="24.15" customHeight="1">
      <c r="A102" s="37"/>
      <c r="B102" s="38"/>
      <c r="C102" s="217" t="s">
        <v>146</v>
      </c>
      <c r="D102" s="217" t="s">
        <v>174</v>
      </c>
      <c r="E102" s="218" t="s">
        <v>526</v>
      </c>
      <c r="F102" s="219" t="s">
        <v>527</v>
      </c>
      <c r="G102" s="220" t="s">
        <v>528</v>
      </c>
      <c r="H102" s="221">
        <v>352.5</v>
      </c>
      <c r="I102" s="222"/>
      <c r="J102" s="223">
        <f>ROUND(I102*H102,2)</f>
        <v>0</v>
      </c>
      <c r="K102" s="219" t="s">
        <v>498</v>
      </c>
      <c r="L102" s="43"/>
      <c r="M102" s="224" t="s">
        <v>75</v>
      </c>
      <c r="N102" s="225" t="s">
        <v>47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282</v>
      </c>
      <c r="AT102" s="213" t="s">
        <v>174</v>
      </c>
      <c r="AU102" s="213" t="s">
        <v>88</v>
      </c>
      <c r="AY102" s="16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85</v>
      </c>
      <c r="BK102" s="214">
        <f>ROUND(I102*H102,2)</f>
        <v>0</v>
      </c>
      <c r="BL102" s="16" t="s">
        <v>282</v>
      </c>
      <c r="BM102" s="213" t="s">
        <v>529</v>
      </c>
    </row>
    <row r="103" s="2" customFormat="1">
      <c r="A103" s="37"/>
      <c r="B103" s="38"/>
      <c r="C103" s="39"/>
      <c r="D103" s="231" t="s">
        <v>500</v>
      </c>
      <c r="E103" s="39"/>
      <c r="F103" s="232" t="s">
        <v>530</v>
      </c>
      <c r="G103" s="39"/>
      <c r="H103" s="39"/>
      <c r="I103" s="233"/>
      <c r="J103" s="39"/>
      <c r="K103" s="39"/>
      <c r="L103" s="43"/>
      <c r="M103" s="234"/>
      <c r="N103" s="235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500</v>
      </c>
      <c r="AU103" s="16" t="s">
        <v>88</v>
      </c>
    </row>
    <row r="104" s="13" customFormat="1">
      <c r="A104" s="13"/>
      <c r="B104" s="236"/>
      <c r="C104" s="237"/>
      <c r="D104" s="238" t="s">
        <v>531</v>
      </c>
      <c r="E104" s="239" t="s">
        <v>75</v>
      </c>
      <c r="F104" s="240" t="s">
        <v>532</v>
      </c>
      <c r="G104" s="237"/>
      <c r="H104" s="241">
        <v>352.5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531</v>
      </c>
      <c r="AU104" s="247" t="s">
        <v>88</v>
      </c>
      <c r="AV104" s="13" t="s">
        <v>88</v>
      </c>
      <c r="AW104" s="13" t="s">
        <v>38</v>
      </c>
      <c r="AX104" s="13" t="s">
        <v>85</v>
      </c>
      <c r="AY104" s="247" t="s">
        <v>125</v>
      </c>
    </row>
    <row r="105" s="2" customFormat="1" ht="33" customHeight="1">
      <c r="A105" s="37"/>
      <c r="B105" s="38"/>
      <c r="C105" s="217" t="s">
        <v>131</v>
      </c>
      <c r="D105" s="217" t="s">
        <v>174</v>
      </c>
      <c r="E105" s="218" t="s">
        <v>533</v>
      </c>
      <c r="F105" s="219" t="s">
        <v>534</v>
      </c>
      <c r="G105" s="220" t="s">
        <v>528</v>
      </c>
      <c r="H105" s="221">
        <v>32</v>
      </c>
      <c r="I105" s="222"/>
      <c r="J105" s="223">
        <f>ROUND(I105*H105,2)</f>
        <v>0</v>
      </c>
      <c r="K105" s="219" t="s">
        <v>498</v>
      </c>
      <c r="L105" s="43"/>
      <c r="M105" s="224" t="s">
        <v>75</v>
      </c>
      <c r="N105" s="225" t="s">
        <v>47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282</v>
      </c>
      <c r="AT105" s="213" t="s">
        <v>174</v>
      </c>
      <c r="AU105" s="213" t="s">
        <v>88</v>
      </c>
      <c r="AY105" s="16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85</v>
      </c>
      <c r="BK105" s="214">
        <f>ROUND(I105*H105,2)</f>
        <v>0</v>
      </c>
      <c r="BL105" s="16" t="s">
        <v>282</v>
      </c>
      <c r="BM105" s="213" t="s">
        <v>535</v>
      </c>
    </row>
    <row r="106" s="2" customFormat="1">
      <c r="A106" s="37"/>
      <c r="B106" s="38"/>
      <c r="C106" s="39"/>
      <c r="D106" s="231" t="s">
        <v>500</v>
      </c>
      <c r="E106" s="39"/>
      <c r="F106" s="232" t="s">
        <v>536</v>
      </c>
      <c r="G106" s="39"/>
      <c r="H106" s="39"/>
      <c r="I106" s="233"/>
      <c r="J106" s="39"/>
      <c r="K106" s="39"/>
      <c r="L106" s="43"/>
      <c r="M106" s="234"/>
      <c r="N106" s="235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500</v>
      </c>
      <c r="AU106" s="16" t="s">
        <v>88</v>
      </c>
    </row>
    <row r="107" s="13" customFormat="1">
      <c r="A107" s="13"/>
      <c r="B107" s="236"/>
      <c r="C107" s="237"/>
      <c r="D107" s="238" t="s">
        <v>531</v>
      </c>
      <c r="E107" s="239" t="s">
        <v>75</v>
      </c>
      <c r="F107" s="240" t="s">
        <v>537</v>
      </c>
      <c r="G107" s="237"/>
      <c r="H107" s="241">
        <v>32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531</v>
      </c>
      <c r="AU107" s="247" t="s">
        <v>88</v>
      </c>
      <c r="AV107" s="13" t="s">
        <v>88</v>
      </c>
      <c r="AW107" s="13" t="s">
        <v>38</v>
      </c>
      <c r="AX107" s="13" t="s">
        <v>85</v>
      </c>
      <c r="AY107" s="247" t="s">
        <v>125</v>
      </c>
    </row>
    <row r="108" s="2" customFormat="1" ht="24.15" customHeight="1">
      <c r="A108" s="37"/>
      <c r="B108" s="38"/>
      <c r="C108" s="217" t="s">
        <v>152</v>
      </c>
      <c r="D108" s="217" t="s">
        <v>174</v>
      </c>
      <c r="E108" s="218" t="s">
        <v>538</v>
      </c>
      <c r="F108" s="219" t="s">
        <v>539</v>
      </c>
      <c r="G108" s="220" t="s">
        <v>528</v>
      </c>
      <c r="H108" s="221">
        <v>32</v>
      </c>
      <c r="I108" s="222"/>
      <c r="J108" s="223">
        <f>ROUND(I108*H108,2)</f>
        <v>0</v>
      </c>
      <c r="K108" s="219" t="s">
        <v>498</v>
      </c>
      <c r="L108" s="43"/>
      <c r="M108" s="224" t="s">
        <v>75</v>
      </c>
      <c r="N108" s="225" t="s">
        <v>47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282</v>
      </c>
      <c r="AT108" s="213" t="s">
        <v>174</v>
      </c>
      <c r="AU108" s="213" t="s">
        <v>88</v>
      </c>
      <c r="AY108" s="16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85</v>
      </c>
      <c r="BK108" s="214">
        <f>ROUND(I108*H108,2)</f>
        <v>0</v>
      </c>
      <c r="BL108" s="16" t="s">
        <v>282</v>
      </c>
      <c r="BM108" s="213" t="s">
        <v>540</v>
      </c>
    </row>
    <row r="109" s="2" customFormat="1">
      <c r="A109" s="37"/>
      <c r="B109" s="38"/>
      <c r="C109" s="39"/>
      <c r="D109" s="231" t="s">
        <v>500</v>
      </c>
      <c r="E109" s="39"/>
      <c r="F109" s="232" t="s">
        <v>541</v>
      </c>
      <c r="G109" s="39"/>
      <c r="H109" s="39"/>
      <c r="I109" s="233"/>
      <c r="J109" s="39"/>
      <c r="K109" s="39"/>
      <c r="L109" s="43"/>
      <c r="M109" s="234"/>
      <c r="N109" s="235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500</v>
      </c>
      <c r="AU109" s="16" t="s">
        <v>88</v>
      </c>
    </row>
    <row r="110" s="13" customFormat="1">
      <c r="A110" s="13"/>
      <c r="B110" s="236"/>
      <c r="C110" s="237"/>
      <c r="D110" s="238" t="s">
        <v>531</v>
      </c>
      <c r="E110" s="239" t="s">
        <v>75</v>
      </c>
      <c r="F110" s="240" t="s">
        <v>537</v>
      </c>
      <c r="G110" s="237"/>
      <c r="H110" s="241">
        <v>32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531</v>
      </c>
      <c r="AU110" s="247" t="s">
        <v>88</v>
      </c>
      <c r="AV110" s="13" t="s">
        <v>88</v>
      </c>
      <c r="AW110" s="13" t="s">
        <v>38</v>
      </c>
      <c r="AX110" s="13" t="s">
        <v>85</v>
      </c>
      <c r="AY110" s="247" t="s">
        <v>125</v>
      </c>
    </row>
    <row r="111" s="2" customFormat="1" ht="33" customHeight="1">
      <c r="A111" s="37"/>
      <c r="B111" s="38"/>
      <c r="C111" s="217" t="s">
        <v>155</v>
      </c>
      <c r="D111" s="217" t="s">
        <v>174</v>
      </c>
      <c r="E111" s="218" t="s">
        <v>542</v>
      </c>
      <c r="F111" s="219" t="s">
        <v>543</v>
      </c>
      <c r="G111" s="220" t="s">
        <v>253</v>
      </c>
      <c r="H111" s="221">
        <v>1050</v>
      </c>
      <c r="I111" s="222"/>
      <c r="J111" s="223">
        <f>ROUND(I111*H111,2)</f>
        <v>0</v>
      </c>
      <c r="K111" s="219" t="s">
        <v>498</v>
      </c>
      <c r="L111" s="43"/>
      <c r="M111" s="224" t="s">
        <v>75</v>
      </c>
      <c r="N111" s="225" t="s">
        <v>47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282</v>
      </c>
      <c r="AT111" s="213" t="s">
        <v>174</v>
      </c>
      <c r="AU111" s="213" t="s">
        <v>88</v>
      </c>
      <c r="AY111" s="16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85</v>
      </c>
      <c r="BK111" s="214">
        <f>ROUND(I111*H111,2)</f>
        <v>0</v>
      </c>
      <c r="BL111" s="16" t="s">
        <v>282</v>
      </c>
      <c r="BM111" s="213" t="s">
        <v>544</v>
      </c>
    </row>
    <row r="112" s="2" customFormat="1">
      <c r="A112" s="37"/>
      <c r="B112" s="38"/>
      <c r="C112" s="39"/>
      <c r="D112" s="231" t="s">
        <v>500</v>
      </c>
      <c r="E112" s="39"/>
      <c r="F112" s="232" t="s">
        <v>545</v>
      </c>
      <c r="G112" s="39"/>
      <c r="H112" s="39"/>
      <c r="I112" s="233"/>
      <c r="J112" s="39"/>
      <c r="K112" s="39"/>
      <c r="L112" s="43"/>
      <c r="M112" s="234"/>
      <c r="N112" s="235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500</v>
      </c>
      <c r="AU112" s="16" t="s">
        <v>88</v>
      </c>
    </row>
    <row r="113" s="2" customFormat="1" ht="24.15" customHeight="1">
      <c r="A113" s="37"/>
      <c r="B113" s="38"/>
      <c r="C113" s="217" t="s">
        <v>159</v>
      </c>
      <c r="D113" s="217" t="s">
        <v>174</v>
      </c>
      <c r="E113" s="218" t="s">
        <v>546</v>
      </c>
      <c r="F113" s="219" t="s">
        <v>547</v>
      </c>
      <c r="G113" s="220" t="s">
        <v>253</v>
      </c>
      <c r="H113" s="221">
        <v>200</v>
      </c>
      <c r="I113" s="222"/>
      <c r="J113" s="223">
        <f>ROUND(I113*H113,2)</f>
        <v>0</v>
      </c>
      <c r="K113" s="219" t="s">
        <v>498</v>
      </c>
      <c r="L113" s="43"/>
      <c r="M113" s="224" t="s">
        <v>75</v>
      </c>
      <c r="N113" s="225" t="s">
        <v>47</v>
      </c>
      <c r="O113" s="83"/>
      <c r="P113" s="211">
        <f>O113*H113</f>
        <v>0</v>
      </c>
      <c r="Q113" s="211">
        <v>0.0036600000000000001</v>
      </c>
      <c r="R113" s="211">
        <f>Q113*H113</f>
        <v>0.73199999999999998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282</v>
      </c>
      <c r="AT113" s="213" t="s">
        <v>174</v>
      </c>
      <c r="AU113" s="213" t="s">
        <v>88</v>
      </c>
      <c r="AY113" s="16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85</v>
      </c>
      <c r="BK113" s="214">
        <f>ROUND(I113*H113,2)</f>
        <v>0</v>
      </c>
      <c r="BL113" s="16" t="s">
        <v>282</v>
      </c>
      <c r="BM113" s="213" t="s">
        <v>548</v>
      </c>
    </row>
    <row r="114" s="2" customFormat="1">
      <c r="A114" s="37"/>
      <c r="B114" s="38"/>
      <c r="C114" s="39"/>
      <c r="D114" s="231" t="s">
        <v>500</v>
      </c>
      <c r="E114" s="39"/>
      <c r="F114" s="232" t="s">
        <v>549</v>
      </c>
      <c r="G114" s="39"/>
      <c r="H114" s="39"/>
      <c r="I114" s="233"/>
      <c r="J114" s="39"/>
      <c r="K114" s="39"/>
      <c r="L114" s="43"/>
      <c r="M114" s="234"/>
      <c r="N114" s="235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500</v>
      </c>
      <c r="AU114" s="16" t="s">
        <v>88</v>
      </c>
    </row>
    <row r="115" s="2" customFormat="1" ht="16.5" customHeight="1">
      <c r="A115" s="37"/>
      <c r="B115" s="38"/>
      <c r="C115" s="201" t="s">
        <v>163</v>
      </c>
      <c r="D115" s="201" t="s">
        <v>126</v>
      </c>
      <c r="E115" s="202" t="s">
        <v>550</v>
      </c>
      <c r="F115" s="203" t="s">
        <v>551</v>
      </c>
      <c r="G115" s="204" t="s">
        <v>253</v>
      </c>
      <c r="H115" s="205">
        <v>206</v>
      </c>
      <c r="I115" s="206"/>
      <c r="J115" s="207">
        <f>ROUND(I115*H115,2)</f>
        <v>0</v>
      </c>
      <c r="K115" s="203" t="s">
        <v>498</v>
      </c>
      <c r="L115" s="208"/>
      <c r="M115" s="209" t="s">
        <v>75</v>
      </c>
      <c r="N115" s="210" t="s">
        <v>47</v>
      </c>
      <c r="O115" s="83"/>
      <c r="P115" s="211">
        <f>O115*H115</f>
        <v>0</v>
      </c>
      <c r="Q115" s="211">
        <v>0.023949999999999999</v>
      </c>
      <c r="R115" s="211">
        <f>Q115*H115</f>
        <v>4.9337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161</v>
      </c>
      <c r="AT115" s="213" t="s">
        <v>126</v>
      </c>
      <c r="AU115" s="213" t="s">
        <v>88</v>
      </c>
      <c r="AY115" s="16" t="s">
        <v>125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85</v>
      </c>
      <c r="BK115" s="214">
        <f>ROUND(I115*H115,2)</f>
        <v>0</v>
      </c>
      <c r="BL115" s="16" t="s">
        <v>161</v>
      </c>
      <c r="BM115" s="213" t="s">
        <v>552</v>
      </c>
    </row>
    <row r="116" s="13" customFormat="1">
      <c r="A116" s="13"/>
      <c r="B116" s="236"/>
      <c r="C116" s="237"/>
      <c r="D116" s="238" t="s">
        <v>531</v>
      </c>
      <c r="E116" s="239" t="s">
        <v>75</v>
      </c>
      <c r="F116" s="240" t="s">
        <v>553</v>
      </c>
      <c r="G116" s="237"/>
      <c r="H116" s="241">
        <v>206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531</v>
      </c>
      <c r="AU116" s="247" t="s">
        <v>88</v>
      </c>
      <c r="AV116" s="13" t="s">
        <v>88</v>
      </c>
      <c r="AW116" s="13" t="s">
        <v>38</v>
      </c>
      <c r="AX116" s="13" t="s">
        <v>85</v>
      </c>
      <c r="AY116" s="247" t="s">
        <v>125</v>
      </c>
    </row>
    <row r="117" s="2" customFormat="1" ht="16.5" customHeight="1">
      <c r="A117" s="37"/>
      <c r="B117" s="38"/>
      <c r="C117" s="201" t="s">
        <v>167</v>
      </c>
      <c r="D117" s="201" t="s">
        <v>126</v>
      </c>
      <c r="E117" s="202" t="s">
        <v>554</v>
      </c>
      <c r="F117" s="203" t="s">
        <v>555</v>
      </c>
      <c r="G117" s="204" t="s">
        <v>466</v>
      </c>
      <c r="H117" s="205">
        <v>225</v>
      </c>
      <c r="I117" s="206"/>
      <c r="J117" s="207">
        <f>ROUND(I117*H117,2)</f>
        <v>0</v>
      </c>
      <c r="K117" s="203" t="s">
        <v>498</v>
      </c>
      <c r="L117" s="208"/>
      <c r="M117" s="209" t="s">
        <v>75</v>
      </c>
      <c r="N117" s="210" t="s">
        <v>47</v>
      </c>
      <c r="O117" s="83"/>
      <c r="P117" s="211">
        <f>O117*H117</f>
        <v>0</v>
      </c>
      <c r="Q117" s="211">
        <v>1</v>
      </c>
      <c r="R117" s="211">
        <f>Q117*H117</f>
        <v>225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161</v>
      </c>
      <c r="AT117" s="213" t="s">
        <v>126</v>
      </c>
      <c r="AU117" s="213" t="s">
        <v>88</v>
      </c>
      <c r="AY117" s="16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85</v>
      </c>
      <c r="BK117" s="214">
        <f>ROUND(I117*H117,2)</f>
        <v>0</v>
      </c>
      <c r="BL117" s="16" t="s">
        <v>161</v>
      </c>
      <c r="BM117" s="213" t="s">
        <v>556</v>
      </c>
    </row>
    <row r="118" s="13" customFormat="1">
      <c r="A118" s="13"/>
      <c r="B118" s="236"/>
      <c r="C118" s="237"/>
      <c r="D118" s="238" t="s">
        <v>531</v>
      </c>
      <c r="E118" s="239" t="s">
        <v>75</v>
      </c>
      <c r="F118" s="240" t="s">
        <v>557</v>
      </c>
      <c r="G118" s="237"/>
      <c r="H118" s="241">
        <v>225</v>
      </c>
      <c r="I118" s="242"/>
      <c r="J118" s="237"/>
      <c r="K118" s="237"/>
      <c r="L118" s="243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531</v>
      </c>
      <c r="AU118" s="247" t="s">
        <v>88</v>
      </c>
      <c r="AV118" s="13" t="s">
        <v>88</v>
      </c>
      <c r="AW118" s="13" t="s">
        <v>38</v>
      </c>
      <c r="AX118" s="13" t="s">
        <v>85</v>
      </c>
      <c r="AY118" s="247" t="s">
        <v>125</v>
      </c>
    </row>
    <row r="119" s="2" customFormat="1" ht="6.96" customHeight="1">
      <c r="A119" s="37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43"/>
      <c r="M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</sheetData>
  <sheetProtection sheet="1" autoFilter="0" formatColumns="0" formatRows="0" objects="1" scenarios="1" spinCount="100000" saltValue="v1ZTUg5k4hT3HoTokMJK0NjNqhxiPCA2yT3pwF85JnUx/RPATqA7MBbIK0FyczFQJw7AI+HntAeWViJjLb8c1w==" hashValue="qItw5ezHgBcnLWzSILWSd9AmaSGy2sSY6A1x5Egm1rhBYHWZ5oCR9UTWmMsNUQgq0JDyvNiJmLKM5P/Y6/uKjA==" algorithmName="SHA-512" password="CC35"/>
  <autoFilter ref="C83:K11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113106123"/>
    <hyperlink ref="F91" r:id="rId2" display="https://podminky.urs.cz/item/CS_URS_2023_01/593531112"/>
    <hyperlink ref="F95" r:id="rId3" display="https://podminky.urs.cz/item/CS_URS_2023_01/460030121"/>
    <hyperlink ref="F97" r:id="rId4" display="https://podminky.urs.cz/item/CS_URS_2023_01/460061111"/>
    <hyperlink ref="F99" r:id="rId5" display="https://podminky.urs.cz/item/CS_URS_2023_01/460061112"/>
    <hyperlink ref="F101" r:id="rId6" display="https://podminky.urs.cz/item/CS_URS_2023_01/460061122"/>
    <hyperlink ref="F103" r:id="rId7" display="https://podminky.urs.cz/item/CS_URS_2023_01/460091113"/>
    <hyperlink ref="F106" r:id="rId8" display="https://podminky.urs.cz/item/CS_URS_2023_01/460131114"/>
    <hyperlink ref="F109" r:id="rId9" display="https://podminky.urs.cz/item/CS_URS_2023_01/460391124"/>
    <hyperlink ref="F112" r:id="rId10" display="https://podminky.urs.cz/item/CS_URS_2023_01/460431193"/>
    <hyperlink ref="F114" r:id="rId11" display="https://podminky.urs.cz/item/CS_URS_2023_01/4606312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88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osvětlení v žst. Frýdek Místek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558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95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stavby'!AN8</f>
        <v>26. 1. 2023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28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29</v>
      </c>
      <c r="F15" s="37"/>
      <c r="G15" s="37"/>
      <c r="H15" s="37"/>
      <c r="I15" s="131" t="s">
        <v>30</v>
      </c>
      <c r="J15" s="135" t="s">
        <v>31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32</v>
      </c>
      <c r="E17" s="37"/>
      <c r="F17" s="37"/>
      <c r="G17" s="37"/>
      <c r="H17" s="37"/>
      <c r="I17" s="131" t="s">
        <v>27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30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34</v>
      </c>
      <c r="E20" s="37"/>
      <c r="F20" s="37"/>
      <c r="G20" s="37"/>
      <c r="H20" s="37"/>
      <c r="I20" s="131" t="s">
        <v>27</v>
      </c>
      <c r="J20" s="135" t="s">
        <v>35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36</v>
      </c>
      <c r="F21" s="37"/>
      <c r="G21" s="37"/>
      <c r="H21" s="37"/>
      <c r="I21" s="131" t="s">
        <v>30</v>
      </c>
      <c r="J21" s="135" t="s">
        <v>37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39</v>
      </c>
      <c r="E23" s="37"/>
      <c r="F23" s="37"/>
      <c r="G23" s="37"/>
      <c r="H23" s="37"/>
      <c r="I23" s="131" t="s">
        <v>27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30</v>
      </c>
      <c r="J24" s="135" t="s">
        <v>37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ROUND((SUM(BE79:BE93)),  2)</f>
        <v>0</v>
      </c>
      <c r="G33" s="37"/>
      <c r="H33" s="37"/>
      <c r="I33" s="147">
        <v>0.20999999999999999</v>
      </c>
      <c r="J33" s="146">
        <f>ROUND(((SUM(BE79:BE93))*I33),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ROUND((SUM(BF79:BF93)),  2)</f>
        <v>0</v>
      </c>
      <c r="G34" s="37"/>
      <c r="H34" s="37"/>
      <c r="I34" s="147">
        <v>0.14999999999999999</v>
      </c>
      <c r="J34" s="146">
        <f>ROUND(((SUM(BF79:BF93))*I34),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ROUND((SUM(BG79:BG93)),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ROUND((SUM(BH79:BH93)),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ROUND((SUM(BI79:BI93)),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osvětlení v žst. Frýdek Místek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Frýdek Místek</v>
      </c>
      <c r="G52" s="39"/>
      <c r="H52" s="39"/>
      <c r="I52" s="31" t="s">
        <v>24</v>
      </c>
      <c r="J52" s="71" t="str">
        <f>IF(J12="","",J12)</f>
        <v>26. 1. 2023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34</v>
      </c>
      <c r="J54" s="35" t="str">
        <f>E21</f>
        <v>SB projekt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31" t="s">
        <v>39</v>
      </c>
      <c r="J55" s="35" t="str">
        <f>E24</f>
        <v>SB projekt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110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osvětlení v žst. Frýdek Místek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97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VRN - Vedlejší rozpočtové náklady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Frýdek Místek</v>
      </c>
      <c r="G73" s="39"/>
      <c r="H73" s="39"/>
      <c r="I73" s="31" t="s">
        <v>24</v>
      </c>
      <c r="J73" s="71" t="str">
        <f>IF(J12="","",J12)</f>
        <v>26. 1. 2023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26</v>
      </c>
      <c r="D75" s="39"/>
      <c r="E75" s="39"/>
      <c r="F75" s="26" t="str">
        <f>E15</f>
        <v>Správa železnic, státní organizace</v>
      </c>
      <c r="G75" s="39"/>
      <c r="H75" s="39"/>
      <c r="I75" s="31" t="s">
        <v>34</v>
      </c>
      <c r="J75" s="35" t="str">
        <f>E21</f>
        <v>SB projekt s.r.o.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32</v>
      </c>
      <c r="D76" s="39"/>
      <c r="E76" s="39"/>
      <c r="F76" s="26" t="str">
        <f>IF(E18="","",E18)</f>
        <v>Vyplň údaj</v>
      </c>
      <c r="G76" s="39"/>
      <c r="H76" s="39"/>
      <c r="I76" s="31" t="s">
        <v>39</v>
      </c>
      <c r="J76" s="35" t="str">
        <f>E24</f>
        <v>SB projekt s.r.o.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1" customFormat="1" ht="29.28" customHeight="1">
      <c r="A78" s="176"/>
      <c r="B78" s="177"/>
      <c r="C78" s="178" t="s">
        <v>111</v>
      </c>
      <c r="D78" s="179" t="s">
        <v>61</v>
      </c>
      <c r="E78" s="179" t="s">
        <v>57</v>
      </c>
      <c r="F78" s="179" t="s">
        <v>58</v>
      </c>
      <c r="G78" s="179" t="s">
        <v>112</v>
      </c>
      <c r="H78" s="179" t="s">
        <v>113</v>
      </c>
      <c r="I78" s="179" t="s">
        <v>114</v>
      </c>
      <c r="J78" s="179" t="s">
        <v>101</v>
      </c>
      <c r="K78" s="180" t="s">
        <v>115</v>
      </c>
      <c r="L78" s="181"/>
      <c r="M78" s="91" t="s">
        <v>75</v>
      </c>
      <c r="N78" s="92" t="s">
        <v>46</v>
      </c>
      <c r="O78" s="92" t="s">
        <v>116</v>
      </c>
      <c r="P78" s="92" t="s">
        <v>117</v>
      </c>
      <c r="Q78" s="92" t="s">
        <v>118</v>
      </c>
      <c r="R78" s="92" t="s">
        <v>119</v>
      </c>
      <c r="S78" s="92" t="s">
        <v>120</v>
      </c>
      <c r="T78" s="93" t="s">
        <v>121</v>
      </c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</row>
    <row r="79" s="2" customFormat="1" ht="22.8" customHeight="1">
      <c r="A79" s="37"/>
      <c r="B79" s="38"/>
      <c r="C79" s="98" t="s">
        <v>122</v>
      </c>
      <c r="D79" s="39"/>
      <c r="E79" s="39"/>
      <c r="F79" s="39"/>
      <c r="G79" s="39"/>
      <c r="H79" s="39"/>
      <c r="I79" s="39"/>
      <c r="J79" s="182">
        <f>BK79</f>
        <v>0</v>
      </c>
      <c r="K79" s="39"/>
      <c r="L79" s="43"/>
      <c r="M79" s="94"/>
      <c r="N79" s="183"/>
      <c r="O79" s="95"/>
      <c r="P79" s="184">
        <f>SUM(P80:P93)</f>
        <v>0</v>
      </c>
      <c r="Q79" s="95"/>
      <c r="R79" s="184">
        <f>SUM(R80:R93)</f>
        <v>0.059400000000000008</v>
      </c>
      <c r="S79" s="95"/>
      <c r="T79" s="185">
        <f>SUM(T80:T93)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76</v>
      </c>
      <c r="AU79" s="16" t="s">
        <v>102</v>
      </c>
      <c r="BK79" s="186">
        <f>SUM(BK80:BK93)</f>
        <v>0</v>
      </c>
    </row>
    <row r="80" s="2" customFormat="1" ht="16.5" customHeight="1">
      <c r="A80" s="37"/>
      <c r="B80" s="38"/>
      <c r="C80" s="217" t="s">
        <v>85</v>
      </c>
      <c r="D80" s="217" t="s">
        <v>174</v>
      </c>
      <c r="E80" s="218" t="s">
        <v>559</v>
      </c>
      <c r="F80" s="219" t="s">
        <v>560</v>
      </c>
      <c r="G80" s="220" t="s">
        <v>561</v>
      </c>
      <c r="H80" s="221">
        <v>1</v>
      </c>
      <c r="I80" s="222"/>
      <c r="J80" s="223">
        <f>ROUND(I80*H80,2)</f>
        <v>0</v>
      </c>
      <c r="K80" s="219" t="s">
        <v>562</v>
      </c>
      <c r="L80" s="43"/>
      <c r="M80" s="224" t="s">
        <v>75</v>
      </c>
      <c r="N80" s="225" t="s">
        <v>47</v>
      </c>
      <c r="O80" s="83"/>
      <c r="P80" s="211">
        <f>O80*H80</f>
        <v>0</v>
      </c>
      <c r="Q80" s="211">
        <v>0</v>
      </c>
      <c r="R80" s="211">
        <f>Q80*H80</f>
        <v>0</v>
      </c>
      <c r="S80" s="211">
        <v>0</v>
      </c>
      <c r="T80" s="212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213" t="s">
        <v>563</v>
      </c>
      <c r="AT80" s="213" t="s">
        <v>174</v>
      </c>
      <c r="AU80" s="213" t="s">
        <v>77</v>
      </c>
      <c r="AY80" s="16" t="s">
        <v>125</v>
      </c>
      <c r="BE80" s="214">
        <f>IF(N80="základní",J80,0)</f>
        <v>0</v>
      </c>
      <c r="BF80" s="214">
        <f>IF(N80="snížená",J80,0)</f>
        <v>0</v>
      </c>
      <c r="BG80" s="214">
        <f>IF(N80="zákl. přenesená",J80,0)</f>
        <v>0</v>
      </c>
      <c r="BH80" s="214">
        <f>IF(N80="sníž. přenesená",J80,0)</f>
        <v>0</v>
      </c>
      <c r="BI80" s="214">
        <f>IF(N80="nulová",J80,0)</f>
        <v>0</v>
      </c>
      <c r="BJ80" s="16" t="s">
        <v>85</v>
      </c>
      <c r="BK80" s="214">
        <f>ROUND(I80*H80,2)</f>
        <v>0</v>
      </c>
      <c r="BL80" s="16" t="s">
        <v>563</v>
      </c>
      <c r="BM80" s="213" t="s">
        <v>564</v>
      </c>
    </row>
    <row r="81" s="2" customFormat="1">
      <c r="A81" s="37"/>
      <c r="B81" s="38"/>
      <c r="C81" s="39"/>
      <c r="D81" s="231" t="s">
        <v>500</v>
      </c>
      <c r="E81" s="39"/>
      <c r="F81" s="232" t="s">
        <v>565</v>
      </c>
      <c r="G81" s="39"/>
      <c r="H81" s="39"/>
      <c r="I81" s="233"/>
      <c r="J81" s="39"/>
      <c r="K81" s="39"/>
      <c r="L81" s="43"/>
      <c r="M81" s="234"/>
      <c r="N81" s="235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500</v>
      </c>
      <c r="AU81" s="16" t="s">
        <v>77</v>
      </c>
    </row>
    <row r="82" s="2" customFormat="1" ht="16.5" customHeight="1">
      <c r="A82" s="37"/>
      <c r="B82" s="38"/>
      <c r="C82" s="217" t="s">
        <v>88</v>
      </c>
      <c r="D82" s="217" t="s">
        <v>174</v>
      </c>
      <c r="E82" s="218" t="s">
        <v>566</v>
      </c>
      <c r="F82" s="219" t="s">
        <v>567</v>
      </c>
      <c r="G82" s="220" t="s">
        <v>561</v>
      </c>
      <c r="H82" s="221">
        <v>1</v>
      </c>
      <c r="I82" s="222"/>
      <c r="J82" s="223">
        <f>ROUND(I82*H82,2)</f>
        <v>0</v>
      </c>
      <c r="K82" s="219" t="s">
        <v>562</v>
      </c>
      <c r="L82" s="43"/>
      <c r="M82" s="224" t="s">
        <v>75</v>
      </c>
      <c r="N82" s="225" t="s">
        <v>47</v>
      </c>
      <c r="O82" s="83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3" t="s">
        <v>563</v>
      </c>
      <c r="AT82" s="213" t="s">
        <v>174</v>
      </c>
      <c r="AU82" s="213" t="s">
        <v>77</v>
      </c>
      <c r="AY82" s="16" t="s">
        <v>125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85</v>
      </c>
      <c r="BK82" s="214">
        <f>ROUND(I82*H82,2)</f>
        <v>0</v>
      </c>
      <c r="BL82" s="16" t="s">
        <v>563</v>
      </c>
      <c r="BM82" s="213" t="s">
        <v>568</v>
      </c>
    </row>
    <row r="83" s="2" customFormat="1">
      <c r="A83" s="37"/>
      <c r="B83" s="38"/>
      <c r="C83" s="39"/>
      <c r="D83" s="231" t="s">
        <v>500</v>
      </c>
      <c r="E83" s="39"/>
      <c r="F83" s="232" t="s">
        <v>569</v>
      </c>
      <c r="G83" s="39"/>
      <c r="H83" s="39"/>
      <c r="I83" s="233"/>
      <c r="J83" s="39"/>
      <c r="K83" s="39"/>
      <c r="L83" s="43"/>
      <c r="M83" s="234"/>
      <c r="N83" s="235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500</v>
      </c>
      <c r="AU83" s="16" t="s">
        <v>77</v>
      </c>
    </row>
    <row r="84" s="2" customFormat="1" ht="16.5" customHeight="1">
      <c r="A84" s="37"/>
      <c r="B84" s="38"/>
      <c r="C84" s="217" t="s">
        <v>136</v>
      </c>
      <c r="D84" s="217" t="s">
        <v>174</v>
      </c>
      <c r="E84" s="218" t="s">
        <v>570</v>
      </c>
      <c r="F84" s="219" t="s">
        <v>571</v>
      </c>
      <c r="G84" s="220" t="s">
        <v>561</v>
      </c>
      <c r="H84" s="221">
        <v>1</v>
      </c>
      <c r="I84" s="222"/>
      <c r="J84" s="223">
        <f>ROUND(I84*H84,2)</f>
        <v>0</v>
      </c>
      <c r="K84" s="219" t="s">
        <v>562</v>
      </c>
      <c r="L84" s="43"/>
      <c r="M84" s="224" t="s">
        <v>75</v>
      </c>
      <c r="N84" s="225" t="s">
        <v>47</v>
      </c>
      <c r="O84" s="83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3" t="s">
        <v>563</v>
      </c>
      <c r="AT84" s="213" t="s">
        <v>174</v>
      </c>
      <c r="AU84" s="213" t="s">
        <v>77</v>
      </c>
      <c r="AY84" s="16" t="s">
        <v>125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85</v>
      </c>
      <c r="BK84" s="214">
        <f>ROUND(I84*H84,2)</f>
        <v>0</v>
      </c>
      <c r="BL84" s="16" t="s">
        <v>563</v>
      </c>
      <c r="BM84" s="213" t="s">
        <v>572</v>
      </c>
    </row>
    <row r="85" s="2" customFormat="1">
      <c r="A85" s="37"/>
      <c r="B85" s="38"/>
      <c r="C85" s="39"/>
      <c r="D85" s="231" t="s">
        <v>500</v>
      </c>
      <c r="E85" s="39"/>
      <c r="F85" s="232" t="s">
        <v>573</v>
      </c>
      <c r="G85" s="39"/>
      <c r="H85" s="39"/>
      <c r="I85" s="233"/>
      <c r="J85" s="39"/>
      <c r="K85" s="39"/>
      <c r="L85" s="43"/>
      <c r="M85" s="234"/>
      <c r="N85" s="235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500</v>
      </c>
      <c r="AU85" s="16" t="s">
        <v>77</v>
      </c>
    </row>
    <row r="86" s="2" customFormat="1" ht="16.5" customHeight="1">
      <c r="A86" s="37"/>
      <c r="B86" s="38"/>
      <c r="C86" s="217" t="s">
        <v>132</v>
      </c>
      <c r="D86" s="217" t="s">
        <v>174</v>
      </c>
      <c r="E86" s="218" t="s">
        <v>574</v>
      </c>
      <c r="F86" s="219" t="s">
        <v>575</v>
      </c>
      <c r="G86" s="220" t="s">
        <v>561</v>
      </c>
      <c r="H86" s="221">
        <v>1</v>
      </c>
      <c r="I86" s="222"/>
      <c r="J86" s="223">
        <f>ROUND(I86*H86,2)</f>
        <v>0</v>
      </c>
      <c r="K86" s="219" t="s">
        <v>562</v>
      </c>
      <c r="L86" s="43"/>
      <c r="M86" s="224" t="s">
        <v>75</v>
      </c>
      <c r="N86" s="225" t="s">
        <v>47</v>
      </c>
      <c r="O86" s="83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3" t="s">
        <v>563</v>
      </c>
      <c r="AT86" s="213" t="s">
        <v>174</v>
      </c>
      <c r="AU86" s="213" t="s">
        <v>77</v>
      </c>
      <c r="AY86" s="16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85</v>
      </c>
      <c r="BK86" s="214">
        <f>ROUND(I86*H86,2)</f>
        <v>0</v>
      </c>
      <c r="BL86" s="16" t="s">
        <v>563</v>
      </c>
      <c r="BM86" s="213" t="s">
        <v>576</v>
      </c>
    </row>
    <row r="87" s="2" customFormat="1">
      <c r="A87" s="37"/>
      <c r="B87" s="38"/>
      <c r="C87" s="39"/>
      <c r="D87" s="231" t="s">
        <v>500</v>
      </c>
      <c r="E87" s="39"/>
      <c r="F87" s="232" t="s">
        <v>577</v>
      </c>
      <c r="G87" s="39"/>
      <c r="H87" s="39"/>
      <c r="I87" s="233"/>
      <c r="J87" s="39"/>
      <c r="K87" s="39"/>
      <c r="L87" s="43"/>
      <c r="M87" s="234"/>
      <c r="N87" s="235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500</v>
      </c>
      <c r="AU87" s="16" t="s">
        <v>77</v>
      </c>
    </row>
    <row r="88" s="2" customFormat="1" ht="16.5" customHeight="1">
      <c r="A88" s="37"/>
      <c r="B88" s="38"/>
      <c r="C88" s="217" t="s">
        <v>141</v>
      </c>
      <c r="D88" s="217" t="s">
        <v>174</v>
      </c>
      <c r="E88" s="218" t="s">
        <v>578</v>
      </c>
      <c r="F88" s="219" t="s">
        <v>579</v>
      </c>
      <c r="G88" s="220" t="s">
        <v>561</v>
      </c>
      <c r="H88" s="221">
        <v>1</v>
      </c>
      <c r="I88" s="222"/>
      <c r="J88" s="223">
        <f>ROUND(I88*H88,2)</f>
        <v>0</v>
      </c>
      <c r="K88" s="219" t="s">
        <v>562</v>
      </c>
      <c r="L88" s="43"/>
      <c r="M88" s="224" t="s">
        <v>75</v>
      </c>
      <c r="N88" s="225" t="s">
        <v>47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563</v>
      </c>
      <c r="AT88" s="213" t="s">
        <v>174</v>
      </c>
      <c r="AU88" s="213" t="s">
        <v>77</v>
      </c>
      <c r="AY88" s="16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85</v>
      </c>
      <c r="BK88" s="214">
        <f>ROUND(I88*H88,2)</f>
        <v>0</v>
      </c>
      <c r="BL88" s="16" t="s">
        <v>563</v>
      </c>
      <c r="BM88" s="213" t="s">
        <v>580</v>
      </c>
    </row>
    <row r="89" s="2" customFormat="1">
      <c r="A89" s="37"/>
      <c r="B89" s="38"/>
      <c r="C89" s="39"/>
      <c r="D89" s="231" t="s">
        <v>500</v>
      </c>
      <c r="E89" s="39"/>
      <c r="F89" s="232" t="s">
        <v>581</v>
      </c>
      <c r="G89" s="39"/>
      <c r="H89" s="39"/>
      <c r="I89" s="233"/>
      <c r="J89" s="39"/>
      <c r="K89" s="39"/>
      <c r="L89" s="43"/>
      <c r="M89" s="234"/>
      <c r="N89" s="235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500</v>
      </c>
      <c r="AU89" s="16" t="s">
        <v>77</v>
      </c>
    </row>
    <row r="90" s="2" customFormat="1" ht="16.5" customHeight="1">
      <c r="A90" s="37"/>
      <c r="B90" s="38"/>
      <c r="C90" s="217" t="s">
        <v>144</v>
      </c>
      <c r="D90" s="217" t="s">
        <v>174</v>
      </c>
      <c r="E90" s="218" t="s">
        <v>582</v>
      </c>
      <c r="F90" s="219" t="s">
        <v>583</v>
      </c>
      <c r="G90" s="220" t="s">
        <v>584</v>
      </c>
      <c r="H90" s="221">
        <v>6</v>
      </c>
      <c r="I90" s="222"/>
      <c r="J90" s="223">
        <f>ROUND(I90*H90,2)</f>
        <v>0</v>
      </c>
      <c r="K90" s="219" t="s">
        <v>562</v>
      </c>
      <c r="L90" s="43"/>
      <c r="M90" s="224" t="s">
        <v>75</v>
      </c>
      <c r="N90" s="225" t="s">
        <v>47</v>
      </c>
      <c r="O90" s="83"/>
      <c r="P90" s="211">
        <f>O90*H90</f>
        <v>0</v>
      </c>
      <c r="Q90" s="211">
        <v>0.0099000000000000008</v>
      </c>
      <c r="R90" s="211">
        <f>Q90*H90</f>
        <v>0.059400000000000008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282</v>
      </c>
      <c r="AT90" s="213" t="s">
        <v>174</v>
      </c>
      <c r="AU90" s="213" t="s">
        <v>77</v>
      </c>
      <c r="AY90" s="16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85</v>
      </c>
      <c r="BK90" s="214">
        <f>ROUND(I90*H90,2)</f>
        <v>0</v>
      </c>
      <c r="BL90" s="16" t="s">
        <v>282</v>
      </c>
      <c r="BM90" s="213" t="s">
        <v>585</v>
      </c>
    </row>
    <row r="91" s="2" customFormat="1">
      <c r="A91" s="37"/>
      <c r="B91" s="38"/>
      <c r="C91" s="39"/>
      <c r="D91" s="231" t="s">
        <v>500</v>
      </c>
      <c r="E91" s="39"/>
      <c r="F91" s="232" t="s">
        <v>586</v>
      </c>
      <c r="G91" s="39"/>
      <c r="H91" s="39"/>
      <c r="I91" s="233"/>
      <c r="J91" s="39"/>
      <c r="K91" s="39"/>
      <c r="L91" s="43"/>
      <c r="M91" s="234"/>
      <c r="N91" s="235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500</v>
      </c>
      <c r="AU91" s="16" t="s">
        <v>77</v>
      </c>
    </row>
    <row r="92" s="2" customFormat="1" ht="16.5" customHeight="1">
      <c r="A92" s="37"/>
      <c r="B92" s="38"/>
      <c r="C92" s="217" t="s">
        <v>146</v>
      </c>
      <c r="D92" s="217" t="s">
        <v>174</v>
      </c>
      <c r="E92" s="218" t="s">
        <v>587</v>
      </c>
      <c r="F92" s="219" t="s">
        <v>588</v>
      </c>
      <c r="G92" s="220" t="s">
        <v>561</v>
      </c>
      <c r="H92" s="221">
        <v>1</v>
      </c>
      <c r="I92" s="222"/>
      <c r="J92" s="223">
        <f>ROUND(I92*H92,2)</f>
        <v>0</v>
      </c>
      <c r="K92" s="219" t="s">
        <v>562</v>
      </c>
      <c r="L92" s="43"/>
      <c r="M92" s="224" t="s">
        <v>75</v>
      </c>
      <c r="N92" s="225" t="s">
        <v>47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563</v>
      </c>
      <c r="AT92" s="213" t="s">
        <v>174</v>
      </c>
      <c r="AU92" s="213" t="s">
        <v>77</v>
      </c>
      <c r="AY92" s="16" t="s">
        <v>125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85</v>
      </c>
      <c r="BK92" s="214">
        <f>ROUND(I92*H92,2)</f>
        <v>0</v>
      </c>
      <c r="BL92" s="16" t="s">
        <v>563</v>
      </c>
      <c r="BM92" s="213" t="s">
        <v>589</v>
      </c>
    </row>
    <row r="93" s="2" customFormat="1">
      <c r="A93" s="37"/>
      <c r="B93" s="38"/>
      <c r="C93" s="39"/>
      <c r="D93" s="231" t="s">
        <v>500</v>
      </c>
      <c r="E93" s="39"/>
      <c r="F93" s="232" t="s">
        <v>590</v>
      </c>
      <c r="G93" s="39"/>
      <c r="H93" s="39"/>
      <c r="I93" s="233"/>
      <c r="J93" s="39"/>
      <c r="K93" s="39"/>
      <c r="L93" s="43"/>
      <c r="M93" s="251"/>
      <c r="N93" s="252"/>
      <c r="O93" s="228"/>
      <c r="P93" s="228"/>
      <c r="Q93" s="228"/>
      <c r="R93" s="228"/>
      <c r="S93" s="228"/>
      <c r="T93" s="253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500</v>
      </c>
      <c r="AU93" s="16" t="s">
        <v>77</v>
      </c>
    </row>
    <row r="94" s="2" customFormat="1" ht="6.96" customHeight="1">
      <c r="A94" s="37"/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43"/>
      <c r="M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</sheetData>
  <sheetProtection sheet="1" autoFilter="0" formatColumns="0" formatRows="0" objects="1" scenarios="1" spinCount="100000" saltValue="QGuOp+ax3FK38Yboql94V59w4brsI7mvmrxtODaslxeHCGcR0lAUc9qq2bh/xtcWCyLBdVXpDshaVjRrOvUP4A==" hashValue="nzdfQbOcRgwvArJvvcl6A00JO/+kqzRjSo6ypfcOTtUHKdAVmaJhrooarttEsWK7Q8s4kbyZ/Nu/YAKcwhIOYA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2_02/012103000"/>
    <hyperlink ref="F83" r:id="rId2" display="https://podminky.urs.cz/item/CS_URS_2022_02/012303000"/>
    <hyperlink ref="F85" r:id="rId3" display="https://podminky.urs.cz/item/CS_URS_2022_02/013254000"/>
    <hyperlink ref="F87" r:id="rId4" display="https://podminky.urs.cz/item/CS_URS_2022_02/032002000"/>
    <hyperlink ref="F89" r:id="rId5" display="https://podminky.urs.cz/item/CS_URS_2022_02/045002000"/>
    <hyperlink ref="F91" r:id="rId6" display="https://podminky.urs.cz/item/CS_URS_2022_02/460010025"/>
    <hyperlink ref="F93" r:id="rId7" display="https://podminky.urs.cz/item/CS_URS_2022_02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4" customFormat="1" ht="45" customHeight="1">
      <c r="B3" s="258"/>
      <c r="C3" s="259" t="s">
        <v>591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592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593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594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595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596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597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598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599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600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601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84</v>
      </c>
      <c r="F18" s="265" t="s">
        <v>602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603</v>
      </c>
      <c r="F19" s="265" t="s">
        <v>604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605</v>
      </c>
      <c r="F20" s="265" t="s">
        <v>606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607</v>
      </c>
      <c r="F21" s="265" t="s">
        <v>608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397</v>
      </c>
      <c r="F22" s="265" t="s">
        <v>398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609</v>
      </c>
      <c r="F23" s="265" t="s">
        <v>610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611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612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613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614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615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616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617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618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619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111</v>
      </c>
      <c r="F36" s="265"/>
      <c r="G36" s="265" t="s">
        <v>620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621</v>
      </c>
      <c r="F37" s="265"/>
      <c r="G37" s="265" t="s">
        <v>622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57</v>
      </c>
      <c r="F38" s="265"/>
      <c r="G38" s="265" t="s">
        <v>623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58</v>
      </c>
      <c r="F39" s="265"/>
      <c r="G39" s="265" t="s">
        <v>624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112</v>
      </c>
      <c r="F40" s="265"/>
      <c r="G40" s="265" t="s">
        <v>625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113</v>
      </c>
      <c r="F41" s="265"/>
      <c r="G41" s="265" t="s">
        <v>626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627</v>
      </c>
      <c r="F42" s="265"/>
      <c r="G42" s="265" t="s">
        <v>628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629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630</v>
      </c>
      <c r="F44" s="265"/>
      <c r="G44" s="265" t="s">
        <v>631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115</v>
      </c>
      <c r="F45" s="265"/>
      <c r="G45" s="265" t="s">
        <v>632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633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634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635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636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637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638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639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640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641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642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643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644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645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646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647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648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649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650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651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652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653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654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655</v>
      </c>
      <c r="D76" s="283"/>
      <c r="E76" s="283"/>
      <c r="F76" s="283" t="s">
        <v>656</v>
      </c>
      <c r="G76" s="284"/>
      <c r="H76" s="283" t="s">
        <v>58</v>
      </c>
      <c r="I76" s="283" t="s">
        <v>61</v>
      </c>
      <c r="J76" s="283" t="s">
        <v>657</v>
      </c>
      <c r="K76" s="282"/>
    </row>
    <row r="77" s="1" customFormat="1" ht="17.25" customHeight="1">
      <c r="B77" s="280"/>
      <c r="C77" s="285" t="s">
        <v>658</v>
      </c>
      <c r="D77" s="285"/>
      <c r="E77" s="285"/>
      <c r="F77" s="286" t="s">
        <v>659</v>
      </c>
      <c r="G77" s="287"/>
      <c r="H77" s="285"/>
      <c r="I77" s="285"/>
      <c r="J77" s="285" t="s">
        <v>660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57</v>
      </c>
      <c r="D79" s="290"/>
      <c r="E79" s="290"/>
      <c r="F79" s="291" t="s">
        <v>661</v>
      </c>
      <c r="G79" s="292"/>
      <c r="H79" s="268" t="s">
        <v>662</v>
      </c>
      <c r="I79" s="268" t="s">
        <v>663</v>
      </c>
      <c r="J79" s="268">
        <v>20</v>
      </c>
      <c r="K79" s="282"/>
    </row>
    <row r="80" s="1" customFormat="1" ht="15" customHeight="1">
      <c r="B80" s="280"/>
      <c r="C80" s="268" t="s">
        <v>664</v>
      </c>
      <c r="D80" s="268"/>
      <c r="E80" s="268"/>
      <c r="F80" s="291" t="s">
        <v>661</v>
      </c>
      <c r="G80" s="292"/>
      <c r="H80" s="268" t="s">
        <v>665</v>
      </c>
      <c r="I80" s="268" t="s">
        <v>663</v>
      </c>
      <c r="J80" s="268">
        <v>120</v>
      </c>
      <c r="K80" s="282"/>
    </row>
    <row r="81" s="1" customFormat="1" ht="15" customHeight="1">
      <c r="B81" s="293"/>
      <c r="C81" s="268" t="s">
        <v>666</v>
      </c>
      <c r="D81" s="268"/>
      <c r="E81" s="268"/>
      <c r="F81" s="291" t="s">
        <v>667</v>
      </c>
      <c r="G81" s="292"/>
      <c r="H81" s="268" t="s">
        <v>668</v>
      </c>
      <c r="I81" s="268" t="s">
        <v>663</v>
      </c>
      <c r="J81" s="268">
        <v>50</v>
      </c>
      <c r="K81" s="282"/>
    </row>
    <row r="82" s="1" customFormat="1" ht="15" customHeight="1">
      <c r="B82" s="293"/>
      <c r="C82" s="268" t="s">
        <v>669</v>
      </c>
      <c r="D82" s="268"/>
      <c r="E82" s="268"/>
      <c r="F82" s="291" t="s">
        <v>661</v>
      </c>
      <c r="G82" s="292"/>
      <c r="H82" s="268" t="s">
        <v>670</v>
      </c>
      <c r="I82" s="268" t="s">
        <v>671</v>
      </c>
      <c r="J82" s="268"/>
      <c r="K82" s="282"/>
    </row>
    <row r="83" s="1" customFormat="1" ht="15" customHeight="1">
      <c r="B83" s="293"/>
      <c r="C83" s="294" t="s">
        <v>672</v>
      </c>
      <c r="D83" s="294"/>
      <c r="E83" s="294"/>
      <c r="F83" s="295" t="s">
        <v>667</v>
      </c>
      <c r="G83" s="294"/>
      <c r="H83" s="294" t="s">
        <v>673</v>
      </c>
      <c r="I83" s="294" t="s">
        <v>663</v>
      </c>
      <c r="J83" s="294">
        <v>15</v>
      </c>
      <c r="K83" s="282"/>
    </row>
    <row r="84" s="1" customFormat="1" ht="15" customHeight="1">
      <c r="B84" s="293"/>
      <c r="C84" s="294" t="s">
        <v>674</v>
      </c>
      <c r="D84" s="294"/>
      <c r="E84" s="294"/>
      <c r="F84" s="295" t="s">
        <v>667</v>
      </c>
      <c r="G84" s="294"/>
      <c r="H84" s="294" t="s">
        <v>675</v>
      </c>
      <c r="I84" s="294" t="s">
        <v>663</v>
      </c>
      <c r="J84" s="294">
        <v>15</v>
      </c>
      <c r="K84" s="282"/>
    </row>
    <row r="85" s="1" customFormat="1" ht="15" customHeight="1">
      <c r="B85" s="293"/>
      <c r="C85" s="294" t="s">
        <v>676</v>
      </c>
      <c r="D85" s="294"/>
      <c r="E85" s="294"/>
      <c r="F85" s="295" t="s">
        <v>667</v>
      </c>
      <c r="G85" s="294"/>
      <c r="H85" s="294" t="s">
        <v>677</v>
      </c>
      <c r="I85" s="294" t="s">
        <v>663</v>
      </c>
      <c r="J85" s="294">
        <v>20</v>
      </c>
      <c r="K85" s="282"/>
    </row>
    <row r="86" s="1" customFormat="1" ht="15" customHeight="1">
      <c r="B86" s="293"/>
      <c r="C86" s="294" t="s">
        <v>678</v>
      </c>
      <c r="D86" s="294"/>
      <c r="E86" s="294"/>
      <c r="F86" s="295" t="s">
        <v>667</v>
      </c>
      <c r="G86" s="294"/>
      <c r="H86" s="294" t="s">
        <v>679</v>
      </c>
      <c r="I86" s="294" t="s">
        <v>663</v>
      </c>
      <c r="J86" s="294">
        <v>20</v>
      </c>
      <c r="K86" s="282"/>
    </row>
    <row r="87" s="1" customFormat="1" ht="15" customHeight="1">
      <c r="B87" s="293"/>
      <c r="C87" s="268" t="s">
        <v>680</v>
      </c>
      <c r="D87" s="268"/>
      <c r="E87" s="268"/>
      <c r="F87" s="291" t="s">
        <v>667</v>
      </c>
      <c r="G87" s="292"/>
      <c r="H87" s="268" t="s">
        <v>681</v>
      </c>
      <c r="I87" s="268" t="s">
        <v>663</v>
      </c>
      <c r="J87" s="268">
        <v>50</v>
      </c>
      <c r="K87" s="282"/>
    </row>
    <row r="88" s="1" customFormat="1" ht="15" customHeight="1">
      <c r="B88" s="293"/>
      <c r="C88" s="268" t="s">
        <v>682</v>
      </c>
      <c r="D88" s="268"/>
      <c r="E88" s="268"/>
      <c r="F88" s="291" t="s">
        <v>667</v>
      </c>
      <c r="G88" s="292"/>
      <c r="H88" s="268" t="s">
        <v>683</v>
      </c>
      <c r="I88" s="268" t="s">
        <v>663</v>
      </c>
      <c r="J88" s="268">
        <v>20</v>
      </c>
      <c r="K88" s="282"/>
    </row>
    <row r="89" s="1" customFormat="1" ht="15" customHeight="1">
      <c r="B89" s="293"/>
      <c r="C89" s="268" t="s">
        <v>684</v>
      </c>
      <c r="D89" s="268"/>
      <c r="E89" s="268"/>
      <c r="F89" s="291" t="s">
        <v>667</v>
      </c>
      <c r="G89" s="292"/>
      <c r="H89" s="268" t="s">
        <v>685</v>
      </c>
      <c r="I89" s="268" t="s">
        <v>663</v>
      </c>
      <c r="J89" s="268">
        <v>20</v>
      </c>
      <c r="K89" s="282"/>
    </row>
    <row r="90" s="1" customFormat="1" ht="15" customHeight="1">
      <c r="B90" s="293"/>
      <c r="C90" s="268" t="s">
        <v>686</v>
      </c>
      <c r="D90" s="268"/>
      <c r="E90" s="268"/>
      <c r="F90" s="291" t="s">
        <v>667</v>
      </c>
      <c r="G90" s="292"/>
      <c r="H90" s="268" t="s">
        <v>687</v>
      </c>
      <c r="I90" s="268" t="s">
        <v>663</v>
      </c>
      <c r="J90" s="268">
        <v>50</v>
      </c>
      <c r="K90" s="282"/>
    </row>
    <row r="91" s="1" customFormat="1" ht="15" customHeight="1">
      <c r="B91" s="293"/>
      <c r="C91" s="268" t="s">
        <v>688</v>
      </c>
      <c r="D91" s="268"/>
      <c r="E91" s="268"/>
      <c r="F91" s="291" t="s">
        <v>667</v>
      </c>
      <c r="G91" s="292"/>
      <c r="H91" s="268" t="s">
        <v>688</v>
      </c>
      <c r="I91" s="268" t="s">
        <v>663</v>
      </c>
      <c r="J91" s="268">
        <v>50</v>
      </c>
      <c r="K91" s="282"/>
    </row>
    <row r="92" s="1" customFormat="1" ht="15" customHeight="1">
      <c r="B92" s="293"/>
      <c r="C92" s="268" t="s">
        <v>689</v>
      </c>
      <c r="D92" s="268"/>
      <c r="E92" s="268"/>
      <c r="F92" s="291" t="s">
        <v>667</v>
      </c>
      <c r="G92" s="292"/>
      <c r="H92" s="268" t="s">
        <v>690</v>
      </c>
      <c r="I92" s="268" t="s">
        <v>663</v>
      </c>
      <c r="J92" s="268">
        <v>255</v>
      </c>
      <c r="K92" s="282"/>
    </row>
    <row r="93" s="1" customFormat="1" ht="15" customHeight="1">
      <c r="B93" s="293"/>
      <c r="C93" s="268" t="s">
        <v>691</v>
      </c>
      <c r="D93" s="268"/>
      <c r="E93" s="268"/>
      <c r="F93" s="291" t="s">
        <v>661</v>
      </c>
      <c r="G93" s="292"/>
      <c r="H93" s="268" t="s">
        <v>692</v>
      </c>
      <c r="I93" s="268" t="s">
        <v>693</v>
      </c>
      <c r="J93" s="268"/>
      <c r="K93" s="282"/>
    </row>
    <row r="94" s="1" customFormat="1" ht="15" customHeight="1">
      <c r="B94" s="293"/>
      <c r="C94" s="268" t="s">
        <v>694</v>
      </c>
      <c r="D94" s="268"/>
      <c r="E94" s="268"/>
      <c r="F94" s="291" t="s">
        <v>661</v>
      </c>
      <c r="G94" s="292"/>
      <c r="H94" s="268" t="s">
        <v>695</v>
      </c>
      <c r="I94" s="268" t="s">
        <v>696</v>
      </c>
      <c r="J94" s="268"/>
      <c r="K94" s="282"/>
    </row>
    <row r="95" s="1" customFormat="1" ht="15" customHeight="1">
      <c r="B95" s="293"/>
      <c r="C95" s="268" t="s">
        <v>697</v>
      </c>
      <c r="D95" s="268"/>
      <c r="E95" s="268"/>
      <c r="F95" s="291" t="s">
        <v>661</v>
      </c>
      <c r="G95" s="292"/>
      <c r="H95" s="268" t="s">
        <v>697</v>
      </c>
      <c r="I95" s="268" t="s">
        <v>696</v>
      </c>
      <c r="J95" s="268"/>
      <c r="K95" s="282"/>
    </row>
    <row r="96" s="1" customFormat="1" ht="15" customHeight="1">
      <c r="B96" s="293"/>
      <c r="C96" s="268" t="s">
        <v>42</v>
      </c>
      <c r="D96" s="268"/>
      <c r="E96" s="268"/>
      <c r="F96" s="291" t="s">
        <v>661</v>
      </c>
      <c r="G96" s="292"/>
      <c r="H96" s="268" t="s">
        <v>698</v>
      </c>
      <c r="I96" s="268" t="s">
        <v>696</v>
      </c>
      <c r="J96" s="268"/>
      <c r="K96" s="282"/>
    </row>
    <row r="97" s="1" customFormat="1" ht="15" customHeight="1">
      <c r="B97" s="293"/>
      <c r="C97" s="268" t="s">
        <v>52</v>
      </c>
      <c r="D97" s="268"/>
      <c r="E97" s="268"/>
      <c r="F97" s="291" t="s">
        <v>661</v>
      </c>
      <c r="G97" s="292"/>
      <c r="H97" s="268" t="s">
        <v>699</v>
      </c>
      <c r="I97" s="268" t="s">
        <v>696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700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655</v>
      </c>
      <c r="D103" s="283"/>
      <c r="E103" s="283"/>
      <c r="F103" s="283" t="s">
        <v>656</v>
      </c>
      <c r="G103" s="284"/>
      <c r="H103" s="283" t="s">
        <v>58</v>
      </c>
      <c r="I103" s="283" t="s">
        <v>61</v>
      </c>
      <c r="J103" s="283" t="s">
        <v>657</v>
      </c>
      <c r="K103" s="282"/>
    </row>
    <row r="104" s="1" customFormat="1" ht="17.25" customHeight="1">
      <c r="B104" s="280"/>
      <c r="C104" s="285" t="s">
        <v>658</v>
      </c>
      <c r="D104" s="285"/>
      <c r="E104" s="285"/>
      <c r="F104" s="286" t="s">
        <v>659</v>
      </c>
      <c r="G104" s="287"/>
      <c r="H104" s="285"/>
      <c r="I104" s="285"/>
      <c r="J104" s="285" t="s">
        <v>660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57</v>
      </c>
      <c r="D106" s="290"/>
      <c r="E106" s="290"/>
      <c r="F106" s="291" t="s">
        <v>661</v>
      </c>
      <c r="G106" s="268"/>
      <c r="H106" s="268" t="s">
        <v>701</v>
      </c>
      <c r="I106" s="268" t="s">
        <v>663</v>
      </c>
      <c r="J106" s="268">
        <v>20</v>
      </c>
      <c r="K106" s="282"/>
    </row>
    <row r="107" s="1" customFormat="1" ht="15" customHeight="1">
      <c r="B107" s="280"/>
      <c r="C107" s="268" t="s">
        <v>664</v>
      </c>
      <c r="D107" s="268"/>
      <c r="E107" s="268"/>
      <c r="F107" s="291" t="s">
        <v>661</v>
      </c>
      <c r="G107" s="268"/>
      <c r="H107" s="268" t="s">
        <v>701</v>
      </c>
      <c r="I107" s="268" t="s">
        <v>663</v>
      </c>
      <c r="J107" s="268">
        <v>120</v>
      </c>
      <c r="K107" s="282"/>
    </row>
    <row r="108" s="1" customFormat="1" ht="15" customHeight="1">
      <c r="B108" s="293"/>
      <c r="C108" s="268" t="s">
        <v>666</v>
      </c>
      <c r="D108" s="268"/>
      <c r="E108" s="268"/>
      <c r="F108" s="291" t="s">
        <v>667</v>
      </c>
      <c r="G108" s="268"/>
      <c r="H108" s="268" t="s">
        <v>701</v>
      </c>
      <c r="I108" s="268" t="s">
        <v>663</v>
      </c>
      <c r="J108" s="268">
        <v>50</v>
      </c>
      <c r="K108" s="282"/>
    </row>
    <row r="109" s="1" customFormat="1" ht="15" customHeight="1">
      <c r="B109" s="293"/>
      <c r="C109" s="268" t="s">
        <v>669</v>
      </c>
      <c r="D109" s="268"/>
      <c r="E109" s="268"/>
      <c r="F109" s="291" t="s">
        <v>661</v>
      </c>
      <c r="G109" s="268"/>
      <c r="H109" s="268" t="s">
        <v>701</v>
      </c>
      <c r="I109" s="268" t="s">
        <v>671</v>
      </c>
      <c r="J109" s="268"/>
      <c r="K109" s="282"/>
    </row>
    <row r="110" s="1" customFormat="1" ht="15" customHeight="1">
      <c r="B110" s="293"/>
      <c r="C110" s="268" t="s">
        <v>680</v>
      </c>
      <c r="D110" s="268"/>
      <c r="E110" s="268"/>
      <c r="F110" s="291" t="s">
        <v>667</v>
      </c>
      <c r="G110" s="268"/>
      <c r="H110" s="268" t="s">
        <v>701</v>
      </c>
      <c r="I110" s="268" t="s">
        <v>663</v>
      </c>
      <c r="J110" s="268">
        <v>50</v>
      </c>
      <c r="K110" s="282"/>
    </row>
    <row r="111" s="1" customFormat="1" ht="15" customHeight="1">
      <c r="B111" s="293"/>
      <c r="C111" s="268" t="s">
        <v>688</v>
      </c>
      <c r="D111" s="268"/>
      <c r="E111" s="268"/>
      <c r="F111" s="291" t="s">
        <v>667</v>
      </c>
      <c r="G111" s="268"/>
      <c r="H111" s="268" t="s">
        <v>701</v>
      </c>
      <c r="I111" s="268" t="s">
        <v>663</v>
      </c>
      <c r="J111" s="268">
        <v>50</v>
      </c>
      <c r="K111" s="282"/>
    </row>
    <row r="112" s="1" customFormat="1" ht="15" customHeight="1">
      <c r="B112" s="293"/>
      <c r="C112" s="268" t="s">
        <v>686</v>
      </c>
      <c r="D112" s="268"/>
      <c r="E112" s="268"/>
      <c r="F112" s="291" t="s">
        <v>667</v>
      </c>
      <c r="G112" s="268"/>
      <c r="H112" s="268" t="s">
        <v>701</v>
      </c>
      <c r="I112" s="268" t="s">
        <v>663</v>
      </c>
      <c r="J112" s="268">
        <v>50</v>
      </c>
      <c r="K112" s="282"/>
    </row>
    <row r="113" s="1" customFormat="1" ht="15" customHeight="1">
      <c r="B113" s="293"/>
      <c r="C113" s="268" t="s">
        <v>57</v>
      </c>
      <c r="D113" s="268"/>
      <c r="E113" s="268"/>
      <c r="F113" s="291" t="s">
        <v>661</v>
      </c>
      <c r="G113" s="268"/>
      <c r="H113" s="268" t="s">
        <v>702</v>
      </c>
      <c r="I113" s="268" t="s">
        <v>663</v>
      </c>
      <c r="J113" s="268">
        <v>20</v>
      </c>
      <c r="K113" s="282"/>
    </row>
    <row r="114" s="1" customFormat="1" ht="15" customHeight="1">
      <c r="B114" s="293"/>
      <c r="C114" s="268" t="s">
        <v>703</v>
      </c>
      <c r="D114" s="268"/>
      <c r="E114" s="268"/>
      <c r="F114" s="291" t="s">
        <v>661</v>
      </c>
      <c r="G114" s="268"/>
      <c r="H114" s="268" t="s">
        <v>704</v>
      </c>
      <c r="I114" s="268" t="s">
        <v>663</v>
      </c>
      <c r="J114" s="268">
        <v>120</v>
      </c>
      <c r="K114" s="282"/>
    </row>
    <row r="115" s="1" customFormat="1" ht="15" customHeight="1">
      <c r="B115" s="293"/>
      <c r="C115" s="268" t="s">
        <v>42</v>
      </c>
      <c r="D115" s="268"/>
      <c r="E115" s="268"/>
      <c r="F115" s="291" t="s">
        <v>661</v>
      </c>
      <c r="G115" s="268"/>
      <c r="H115" s="268" t="s">
        <v>705</v>
      </c>
      <c r="I115" s="268" t="s">
        <v>696</v>
      </c>
      <c r="J115" s="268"/>
      <c r="K115" s="282"/>
    </row>
    <row r="116" s="1" customFormat="1" ht="15" customHeight="1">
      <c r="B116" s="293"/>
      <c r="C116" s="268" t="s">
        <v>52</v>
      </c>
      <c r="D116" s="268"/>
      <c r="E116" s="268"/>
      <c r="F116" s="291" t="s">
        <v>661</v>
      </c>
      <c r="G116" s="268"/>
      <c r="H116" s="268" t="s">
        <v>706</v>
      </c>
      <c r="I116" s="268" t="s">
        <v>696</v>
      </c>
      <c r="J116" s="268"/>
      <c r="K116" s="282"/>
    </row>
    <row r="117" s="1" customFormat="1" ht="15" customHeight="1">
      <c r="B117" s="293"/>
      <c r="C117" s="268" t="s">
        <v>61</v>
      </c>
      <c r="D117" s="268"/>
      <c r="E117" s="268"/>
      <c r="F117" s="291" t="s">
        <v>661</v>
      </c>
      <c r="G117" s="268"/>
      <c r="H117" s="268" t="s">
        <v>707</v>
      </c>
      <c r="I117" s="268" t="s">
        <v>708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709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655</v>
      </c>
      <c r="D123" s="283"/>
      <c r="E123" s="283"/>
      <c r="F123" s="283" t="s">
        <v>656</v>
      </c>
      <c r="G123" s="284"/>
      <c r="H123" s="283" t="s">
        <v>58</v>
      </c>
      <c r="I123" s="283" t="s">
        <v>61</v>
      </c>
      <c r="J123" s="283" t="s">
        <v>657</v>
      </c>
      <c r="K123" s="312"/>
    </row>
    <row r="124" s="1" customFormat="1" ht="17.25" customHeight="1">
      <c r="B124" s="311"/>
      <c r="C124" s="285" t="s">
        <v>658</v>
      </c>
      <c r="D124" s="285"/>
      <c r="E124" s="285"/>
      <c r="F124" s="286" t="s">
        <v>659</v>
      </c>
      <c r="G124" s="287"/>
      <c r="H124" s="285"/>
      <c r="I124" s="285"/>
      <c r="J124" s="285" t="s">
        <v>660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664</v>
      </c>
      <c r="D126" s="290"/>
      <c r="E126" s="290"/>
      <c r="F126" s="291" t="s">
        <v>661</v>
      </c>
      <c r="G126" s="268"/>
      <c r="H126" s="268" t="s">
        <v>701</v>
      </c>
      <c r="I126" s="268" t="s">
        <v>663</v>
      </c>
      <c r="J126" s="268">
        <v>120</v>
      </c>
      <c r="K126" s="316"/>
    </row>
    <row r="127" s="1" customFormat="1" ht="15" customHeight="1">
      <c r="B127" s="313"/>
      <c r="C127" s="268" t="s">
        <v>710</v>
      </c>
      <c r="D127" s="268"/>
      <c r="E127" s="268"/>
      <c r="F127" s="291" t="s">
        <v>661</v>
      </c>
      <c r="G127" s="268"/>
      <c r="H127" s="268" t="s">
        <v>711</v>
      </c>
      <c r="I127" s="268" t="s">
        <v>663</v>
      </c>
      <c r="J127" s="268" t="s">
        <v>712</v>
      </c>
      <c r="K127" s="316"/>
    </row>
    <row r="128" s="1" customFormat="1" ht="15" customHeight="1">
      <c r="B128" s="313"/>
      <c r="C128" s="268" t="s">
        <v>609</v>
      </c>
      <c r="D128" s="268"/>
      <c r="E128" s="268"/>
      <c r="F128" s="291" t="s">
        <v>661</v>
      </c>
      <c r="G128" s="268"/>
      <c r="H128" s="268" t="s">
        <v>713</v>
      </c>
      <c r="I128" s="268" t="s">
        <v>663</v>
      </c>
      <c r="J128" s="268" t="s">
        <v>712</v>
      </c>
      <c r="K128" s="316"/>
    </row>
    <row r="129" s="1" customFormat="1" ht="15" customHeight="1">
      <c r="B129" s="313"/>
      <c r="C129" s="268" t="s">
        <v>672</v>
      </c>
      <c r="D129" s="268"/>
      <c r="E129" s="268"/>
      <c r="F129" s="291" t="s">
        <v>667</v>
      </c>
      <c r="G129" s="268"/>
      <c r="H129" s="268" t="s">
        <v>673</v>
      </c>
      <c r="I129" s="268" t="s">
        <v>663</v>
      </c>
      <c r="J129" s="268">
        <v>15</v>
      </c>
      <c r="K129" s="316"/>
    </row>
    <row r="130" s="1" customFormat="1" ht="15" customHeight="1">
      <c r="B130" s="313"/>
      <c r="C130" s="294" t="s">
        <v>674</v>
      </c>
      <c r="D130" s="294"/>
      <c r="E130" s="294"/>
      <c r="F130" s="295" t="s">
        <v>667</v>
      </c>
      <c r="G130" s="294"/>
      <c r="H130" s="294" t="s">
        <v>675</v>
      </c>
      <c r="I130" s="294" t="s">
        <v>663</v>
      </c>
      <c r="J130" s="294">
        <v>15</v>
      </c>
      <c r="K130" s="316"/>
    </row>
    <row r="131" s="1" customFormat="1" ht="15" customHeight="1">
      <c r="B131" s="313"/>
      <c r="C131" s="294" t="s">
        <v>676</v>
      </c>
      <c r="D131" s="294"/>
      <c r="E131" s="294"/>
      <c r="F131" s="295" t="s">
        <v>667</v>
      </c>
      <c r="G131" s="294"/>
      <c r="H131" s="294" t="s">
        <v>677</v>
      </c>
      <c r="I131" s="294" t="s">
        <v>663</v>
      </c>
      <c r="J131" s="294">
        <v>20</v>
      </c>
      <c r="K131" s="316"/>
    </row>
    <row r="132" s="1" customFormat="1" ht="15" customHeight="1">
      <c r="B132" s="313"/>
      <c r="C132" s="294" t="s">
        <v>678</v>
      </c>
      <c r="D132" s="294"/>
      <c r="E132" s="294"/>
      <c r="F132" s="295" t="s">
        <v>667</v>
      </c>
      <c r="G132" s="294"/>
      <c r="H132" s="294" t="s">
        <v>679</v>
      </c>
      <c r="I132" s="294" t="s">
        <v>663</v>
      </c>
      <c r="J132" s="294">
        <v>20</v>
      </c>
      <c r="K132" s="316"/>
    </row>
    <row r="133" s="1" customFormat="1" ht="15" customHeight="1">
      <c r="B133" s="313"/>
      <c r="C133" s="268" t="s">
        <v>666</v>
      </c>
      <c r="D133" s="268"/>
      <c r="E133" s="268"/>
      <c r="F133" s="291" t="s">
        <v>667</v>
      </c>
      <c r="G133" s="268"/>
      <c r="H133" s="268" t="s">
        <v>701</v>
      </c>
      <c r="I133" s="268" t="s">
        <v>663</v>
      </c>
      <c r="J133" s="268">
        <v>50</v>
      </c>
      <c r="K133" s="316"/>
    </row>
    <row r="134" s="1" customFormat="1" ht="15" customHeight="1">
      <c r="B134" s="313"/>
      <c r="C134" s="268" t="s">
        <v>680</v>
      </c>
      <c r="D134" s="268"/>
      <c r="E134" s="268"/>
      <c r="F134" s="291" t="s">
        <v>667</v>
      </c>
      <c r="G134" s="268"/>
      <c r="H134" s="268" t="s">
        <v>701</v>
      </c>
      <c r="I134" s="268" t="s">
        <v>663</v>
      </c>
      <c r="J134" s="268">
        <v>50</v>
      </c>
      <c r="K134" s="316"/>
    </row>
    <row r="135" s="1" customFormat="1" ht="15" customHeight="1">
      <c r="B135" s="313"/>
      <c r="C135" s="268" t="s">
        <v>686</v>
      </c>
      <c r="D135" s="268"/>
      <c r="E135" s="268"/>
      <c r="F135" s="291" t="s">
        <v>667</v>
      </c>
      <c r="G135" s="268"/>
      <c r="H135" s="268" t="s">
        <v>701</v>
      </c>
      <c r="I135" s="268" t="s">
        <v>663</v>
      </c>
      <c r="J135" s="268">
        <v>50</v>
      </c>
      <c r="K135" s="316"/>
    </row>
    <row r="136" s="1" customFormat="1" ht="15" customHeight="1">
      <c r="B136" s="313"/>
      <c r="C136" s="268" t="s">
        <v>688</v>
      </c>
      <c r="D136" s="268"/>
      <c r="E136" s="268"/>
      <c r="F136" s="291" t="s">
        <v>667</v>
      </c>
      <c r="G136" s="268"/>
      <c r="H136" s="268" t="s">
        <v>701</v>
      </c>
      <c r="I136" s="268" t="s">
        <v>663</v>
      </c>
      <c r="J136" s="268">
        <v>50</v>
      </c>
      <c r="K136" s="316"/>
    </row>
    <row r="137" s="1" customFormat="1" ht="15" customHeight="1">
      <c r="B137" s="313"/>
      <c r="C137" s="268" t="s">
        <v>689</v>
      </c>
      <c r="D137" s="268"/>
      <c r="E137" s="268"/>
      <c r="F137" s="291" t="s">
        <v>667</v>
      </c>
      <c r="G137" s="268"/>
      <c r="H137" s="268" t="s">
        <v>714</v>
      </c>
      <c r="I137" s="268" t="s">
        <v>663</v>
      </c>
      <c r="J137" s="268">
        <v>255</v>
      </c>
      <c r="K137" s="316"/>
    </row>
    <row r="138" s="1" customFormat="1" ht="15" customHeight="1">
      <c r="B138" s="313"/>
      <c r="C138" s="268" t="s">
        <v>691</v>
      </c>
      <c r="D138" s="268"/>
      <c r="E138" s="268"/>
      <c r="F138" s="291" t="s">
        <v>661</v>
      </c>
      <c r="G138" s="268"/>
      <c r="H138" s="268" t="s">
        <v>715</v>
      </c>
      <c r="I138" s="268" t="s">
        <v>693</v>
      </c>
      <c r="J138" s="268"/>
      <c r="K138" s="316"/>
    </row>
    <row r="139" s="1" customFormat="1" ht="15" customHeight="1">
      <c r="B139" s="313"/>
      <c r="C139" s="268" t="s">
        <v>694</v>
      </c>
      <c r="D139" s="268"/>
      <c r="E139" s="268"/>
      <c r="F139" s="291" t="s">
        <v>661</v>
      </c>
      <c r="G139" s="268"/>
      <c r="H139" s="268" t="s">
        <v>716</v>
      </c>
      <c r="I139" s="268" t="s">
        <v>696</v>
      </c>
      <c r="J139" s="268"/>
      <c r="K139" s="316"/>
    </row>
    <row r="140" s="1" customFormat="1" ht="15" customHeight="1">
      <c r="B140" s="313"/>
      <c r="C140" s="268" t="s">
        <v>697</v>
      </c>
      <c r="D140" s="268"/>
      <c r="E140" s="268"/>
      <c r="F140" s="291" t="s">
        <v>661</v>
      </c>
      <c r="G140" s="268"/>
      <c r="H140" s="268" t="s">
        <v>697</v>
      </c>
      <c r="I140" s="268" t="s">
        <v>696</v>
      </c>
      <c r="J140" s="268"/>
      <c r="K140" s="316"/>
    </row>
    <row r="141" s="1" customFormat="1" ht="15" customHeight="1">
      <c r="B141" s="313"/>
      <c r="C141" s="268" t="s">
        <v>42</v>
      </c>
      <c r="D141" s="268"/>
      <c r="E141" s="268"/>
      <c r="F141" s="291" t="s">
        <v>661</v>
      </c>
      <c r="G141" s="268"/>
      <c r="H141" s="268" t="s">
        <v>717</v>
      </c>
      <c r="I141" s="268" t="s">
        <v>696</v>
      </c>
      <c r="J141" s="268"/>
      <c r="K141" s="316"/>
    </row>
    <row r="142" s="1" customFormat="1" ht="15" customHeight="1">
      <c r="B142" s="313"/>
      <c r="C142" s="268" t="s">
        <v>718</v>
      </c>
      <c r="D142" s="268"/>
      <c r="E142" s="268"/>
      <c r="F142" s="291" t="s">
        <v>661</v>
      </c>
      <c r="G142" s="268"/>
      <c r="H142" s="268" t="s">
        <v>719</v>
      </c>
      <c r="I142" s="268" t="s">
        <v>696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720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655</v>
      </c>
      <c r="D148" s="283"/>
      <c r="E148" s="283"/>
      <c r="F148" s="283" t="s">
        <v>656</v>
      </c>
      <c r="G148" s="284"/>
      <c r="H148" s="283" t="s">
        <v>58</v>
      </c>
      <c r="I148" s="283" t="s">
        <v>61</v>
      </c>
      <c r="J148" s="283" t="s">
        <v>657</v>
      </c>
      <c r="K148" s="282"/>
    </row>
    <row r="149" s="1" customFormat="1" ht="17.25" customHeight="1">
      <c r="B149" s="280"/>
      <c r="C149" s="285" t="s">
        <v>658</v>
      </c>
      <c r="D149" s="285"/>
      <c r="E149" s="285"/>
      <c r="F149" s="286" t="s">
        <v>659</v>
      </c>
      <c r="G149" s="287"/>
      <c r="H149" s="285"/>
      <c r="I149" s="285"/>
      <c r="J149" s="285" t="s">
        <v>660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664</v>
      </c>
      <c r="D151" s="268"/>
      <c r="E151" s="268"/>
      <c r="F151" s="321" t="s">
        <v>661</v>
      </c>
      <c r="G151" s="268"/>
      <c r="H151" s="320" t="s">
        <v>701</v>
      </c>
      <c r="I151" s="320" t="s">
        <v>663</v>
      </c>
      <c r="J151" s="320">
        <v>120</v>
      </c>
      <c r="K151" s="316"/>
    </row>
    <row r="152" s="1" customFormat="1" ht="15" customHeight="1">
      <c r="B152" s="293"/>
      <c r="C152" s="320" t="s">
        <v>710</v>
      </c>
      <c r="D152" s="268"/>
      <c r="E152" s="268"/>
      <c r="F152" s="321" t="s">
        <v>661</v>
      </c>
      <c r="G152" s="268"/>
      <c r="H152" s="320" t="s">
        <v>721</v>
      </c>
      <c r="I152" s="320" t="s">
        <v>663</v>
      </c>
      <c r="J152" s="320" t="s">
        <v>712</v>
      </c>
      <c r="K152" s="316"/>
    </row>
    <row r="153" s="1" customFormat="1" ht="15" customHeight="1">
      <c r="B153" s="293"/>
      <c r="C153" s="320" t="s">
        <v>609</v>
      </c>
      <c r="D153" s="268"/>
      <c r="E153" s="268"/>
      <c r="F153" s="321" t="s">
        <v>661</v>
      </c>
      <c r="G153" s="268"/>
      <c r="H153" s="320" t="s">
        <v>722</v>
      </c>
      <c r="I153" s="320" t="s">
        <v>663</v>
      </c>
      <c r="J153" s="320" t="s">
        <v>712</v>
      </c>
      <c r="K153" s="316"/>
    </row>
    <row r="154" s="1" customFormat="1" ht="15" customHeight="1">
      <c r="B154" s="293"/>
      <c r="C154" s="320" t="s">
        <v>666</v>
      </c>
      <c r="D154" s="268"/>
      <c r="E154" s="268"/>
      <c r="F154" s="321" t="s">
        <v>667</v>
      </c>
      <c r="G154" s="268"/>
      <c r="H154" s="320" t="s">
        <v>701</v>
      </c>
      <c r="I154" s="320" t="s">
        <v>663</v>
      </c>
      <c r="J154" s="320">
        <v>50</v>
      </c>
      <c r="K154" s="316"/>
    </row>
    <row r="155" s="1" customFormat="1" ht="15" customHeight="1">
      <c r="B155" s="293"/>
      <c r="C155" s="320" t="s">
        <v>669</v>
      </c>
      <c r="D155" s="268"/>
      <c r="E155" s="268"/>
      <c r="F155" s="321" t="s">
        <v>661</v>
      </c>
      <c r="G155" s="268"/>
      <c r="H155" s="320" t="s">
        <v>701</v>
      </c>
      <c r="I155" s="320" t="s">
        <v>671</v>
      </c>
      <c r="J155" s="320"/>
      <c r="K155" s="316"/>
    </row>
    <row r="156" s="1" customFormat="1" ht="15" customHeight="1">
      <c r="B156" s="293"/>
      <c r="C156" s="320" t="s">
        <v>680</v>
      </c>
      <c r="D156" s="268"/>
      <c r="E156" s="268"/>
      <c r="F156" s="321" t="s">
        <v>667</v>
      </c>
      <c r="G156" s="268"/>
      <c r="H156" s="320" t="s">
        <v>701</v>
      </c>
      <c r="I156" s="320" t="s">
        <v>663</v>
      </c>
      <c r="J156" s="320">
        <v>50</v>
      </c>
      <c r="K156" s="316"/>
    </row>
    <row r="157" s="1" customFormat="1" ht="15" customHeight="1">
      <c r="B157" s="293"/>
      <c r="C157" s="320" t="s">
        <v>688</v>
      </c>
      <c r="D157" s="268"/>
      <c r="E157" s="268"/>
      <c r="F157" s="321" t="s">
        <v>667</v>
      </c>
      <c r="G157" s="268"/>
      <c r="H157" s="320" t="s">
        <v>701</v>
      </c>
      <c r="I157" s="320" t="s">
        <v>663</v>
      </c>
      <c r="J157" s="320">
        <v>50</v>
      </c>
      <c r="K157" s="316"/>
    </row>
    <row r="158" s="1" customFormat="1" ht="15" customHeight="1">
      <c r="B158" s="293"/>
      <c r="C158" s="320" t="s">
        <v>686</v>
      </c>
      <c r="D158" s="268"/>
      <c r="E158" s="268"/>
      <c r="F158" s="321" t="s">
        <v>667</v>
      </c>
      <c r="G158" s="268"/>
      <c r="H158" s="320" t="s">
        <v>701</v>
      </c>
      <c r="I158" s="320" t="s">
        <v>663</v>
      </c>
      <c r="J158" s="320">
        <v>50</v>
      </c>
      <c r="K158" s="316"/>
    </row>
    <row r="159" s="1" customFormat="1" ht="15" customHeight="1">
      <c r="B159" s="293"/>
      <c r="C159" s="320" t="s">
        <v>100</v>
      </c>
      <c r="D159" s="268"/>
      <c r="E159" s="268"/>
      <c r="F159" s="321" t="s">
        <v>661</v>
      </c>
      <c r="G159" s="268"/>
      <c r="H159" s="320" t="s">
        <v>723</v>
      </c>
      <c r="I159" s="320" t="s">
        <v>663</v>
      </c>
      <c r="J159" s="320" t="s">
        <v>724</v>
      </c>
      <c r="K159" s="316"/>
    </row>
    <row r="160" s="1" customFormat="1" ht="15" customHeight="1">
      <c r="B160" s="293"/>
      <c r="C160" s="320" t="s">
        <v>725</v>
      </c>
      <c r="D160" s="268"/>
      <c r="E160" s="268"/>
      <c r="F160" s="321" t="s">
        <v>661</v>
      </c>
      <c r="G160" s="268"/>
      <c r="H160" s="320" t="s">
        <v>726</v>
      </c>
      <c r="I160" s="320" t="s">
        <v>696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727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655</v>
      </c>
      <c r="D166" s="283"/>
      <c r="E166" s="283"/>
      <c r="F166" s="283" t="s">
        <v>656</v>
      </c>
      <c r="G166" s="325"/>
      <c r="H166" s="326" t="s">
        <v>58</v>
      </c>
      <c r="I166" s="326" t="s">
        <v>61</v>
      </c>
      <c r="J166" s="283" t="s">
        <v>657</v>
      </c>
      <c r="K166" s="260"/>
    </row>
    <row r="167" s="1" customFormat="1" ht="17.25" customHeight="1">
      <c r="B167" s="261"/>
      <c r="C167" s="285" t="s">
        <v>658</v>
      </c>
      <c r="D167" s="285"/>
      <c r="E167" s="285"/>
      <c r="F167" s="286" t="s">
        <v>659</v>
      </c>
      <c r="G167" s="327"/>
      <c r="H167" s="328"/>
      <c r="I167" s="328"/>
      <c r="J167" s="285" t="s">
        <v>660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664</v>
      </c>
      <c r="D169" s="268"/>
      <c r="E169" s="268"/>
      <c r="F169" s="291" t="s">
        <v>661</v>
      </c>
      <c r="G169" s="268"/>
      <c r="H169" s="268" t="s">
        <v>701</v>
      </c>
      <c r="I169" s="268" t="s">
        <v>663</v>
      </c>
      <c r="J169" s="268">
        <v>120</v>
      </c>
      <c r="K169" s="316"/>
    </row>
    <row r="170" s="1" customFormat="1" ht="15" customHeight="1">
      <c r="B170" s="293"/>
      <c r="C170" s="268" t="s">
        <v>710</v>
      </c>
      <c r="D170" s="268"/>
      <c r="E170" s="268"/>
      <c r="F170" s="291" t="s">
        <v>661</v>
      </c>
      <c r="G170" s="268"/>
      <c r="H170" s="268" t="s">
        <v>711</v>
      </c>
      <c r="I170" s="268" t="s">
        <v>663</v>
      </c>
      <c r="J170" s="268" t="s">
        <v>712</v>
      </c>
      <c r="K170" s="316"/>
    </row>
    <row r="171" s="1" customFormat="1" ht="15" customHeight="1">
      <c r="B171" s="293"/>
      <c r="C171" s="268" t="s">
        <v>609</v>
      </c>
      <c r="D171" s="268"/>
      <c r="E171" s="268"/>
      <c r="F171" s="291" t="s">
        <v>661</v>
      </c>
      <c r="G171" s="268"/>
      <c r="H171" s="268" t="s">
        <v>728</v>
      </c>
      <c r="I171" s="268" t="s">
        <v>663</v>
      </c>
      <c r="J171" s="268" t="s">
        <v>712</v>
      </c>
      <c r="K171" s="316"/>
    </row>
    <row r="172" s="1" customFormat="1" ht="15" customHeight="1">
      <c r="B172" s="293"/>
      <c r="C172" s="268" t="s">
        <v>666</v>
      </c>
      <c r="D172" s="268"/>
      <c r="E172" s="268"/>
      <c r="F172" s="291" t="s">
        <v>667</v>
      </c>
      <c r="G172" s="268"/>
      <c r="H172" s="268" t="s">
        <v>728</v>
      </c>
      <c r="I172" s="268" t="s">
        <v>663</v>
      </c>
      <c r="J172" s="268">
        <v>50</v>
      </c>
      <c r="K172" s="316"/>
    </row>
    <row r="173" s="1" customFormat="1" ht="15" customHeight="1">
      <c r="B173" s="293"/>
      <c r="C173" s="268" t="s">
        <v>669</v>
      </c>
      <c r="D173" s="268"/>
      <c r="E173" s="268"/>
      <c r="F173" s="291" t="s">
        <v>661</v>
      </c>
      <c r="G173" s="268"/>
      <c r="H173" s="268" t="s">
        <v>728</v>
      </c>
      <c r="I173" s="268" t="s">
        <v>671</v>
      </c>
      <c r="J173" s="268"/>
      <c r="K173" s="316"/>
    </row>
    <row r="174" s="1" customFormat="1" ht="15" customHeight="1">
      <c r="B174" s="293"/>
      <c r="C174" s="268" t="s">
        <v>680</v>
      </c>
      <c r="D174" s="268"/>
      <c r="E174" s="268"/>
      <c r="F174" s="291" t="s">
        <v>667</v>
      </c>
      <c r="G174" s="268"/>
      <c r="H174" s="268" t="s">
        <v>728</v>
      </c>
      <c r="I174" s="268" t="s">
        <v>663</v>
      </c>
      <c r="J174" s="268">
        <v>50</v>
      </c>
      <c r="K174" s="316"/>
    </row>
    <row r="175" s="1" customFormat="1" ht="15" customHeight="1">
      <c r="B175" s="293"/>
      <c r="C175" s="268" t="s">
        <v>688</v>
      </c>
      <c r="D175" s="268"/>
      <c r="E175" s="268"/>
      <c r="F175" s="291" t="s">
        <v>667</v>
      </c>
      <c r="G175" s="268"/>
      <c r="H175" s="268" t="s">
        <v>728</v>
      </c>
      <c r="I175" s="268" t="s">
        <v>663</v>
      </c>
      <c r="J175" s="268">
        <v>50</v>
      </c>
      <c r="K175" s="316"/>
    </row>
    <row r="176" s="1" customFormat="1" ht="15" customHeight="1">
      <c r="B176" s="293"/>
      <c r="C176" s="268" t="s">
        <v>686</v>
      </c>
      <c r="D176" s="268"/>
      <c r="E176" s="268"/>
      <c r="F176" s="291" t="s">
        <v>667</v>
      </c>
      <c r="G176" s="268"/>
      <c r="H176" s="268" t="s">
        <v>728</v>
      </c>
      <c r="I176" s="268" t="s">
        <v>663</v>
      </c>
      <c r="J176" s="268">
        <v>50</v>
      </c>
      <c r="K176" s="316"/>
    </row>
    <row r="177" s="1" customFormat="1" ht="15" customHeight="1">
      <c r="B177" s="293"/>
      <c r="C177" s="268" t="s">
        <v>111</v>
      </c>
      <c r="D177" s="268"/>
      <c r="E177" s="268"/>
      <c r="F177" s="291" t="s">
        <v>661</v>
      </c>
      <c r="G177" s="268"/>
      <c r="H177" s="268" t="s">
        <v>729</v>
      </c>
      <c r="I177" s="268" t="s">
        <v>730</v>
      </c>
      <c r="J177" s="268"/>
      <c r="K177" s="316"/>
    </row>
    <row r="178" s="1" customFormat="1" ht="15" customHeight="1">
      <c r="B178" s="293"/>
      <c r="C178" s="268" t="s">
        <v>61</v>
      </c>
      <c r="D178" s="268"/>
      <c r="E178" s="268"/>
      <c r="F178" s="291" t="s">
        <v>661</v>
      </c>
      <c r="G178" s="268"/>
      <c r="H178" s="268" t="s">
        <v>731</v>
      </c>
      <c r="I178" s="268" t="s">
        <v>732</v>
      </c>
      <c r="J178" s="268">
        <v>1</v>
      </c>
      <c r="K178" s="316"/>
    </row>
    <row r="179" s="1" customFormat="1" ht="15" customHeight="1">
      <c r="B179" s="293"/>
      <c r="C179" s="268" t="s">
        <v>57</v>
      </c>
      <c r="D179" s="268"/>
      <c r="E179" s="268"/>
      <c r="F179" s="291" t="s">
        <v>661</v>
      </c>
      <c r="G179" s="268"/>
      <c r="H179" s="268" t="s">
        <v>733</v>
      </c>
      <c r="I179" s="268" t="s">
        <v>663</v>
      </c>
      <c r="J179" s="268">
        <v>20</v>
      </c>
      <c r="K179" s="316"/>
    </row>
    <row r="180" s="1" customFormat="1" ht="15" customHeight="1">
      <c r="B180" s="293"/>
      <c r="C180" s="268" t="s">
        <v>58</v>
      </c>
      <c r="D180" s="268"/>
      <c r="E180" s="268"/>
      <c r="F180" s="291" t="s">
        <v>661</v>
      </c>
      <c r="G180" s="268"/>
      <c r="H180" s="268" t="s">
        <v>734</v>
      </c>
      <c r="I180" s="268" t="s">
        <v>663</v>
      </c>
      <c r="J180" s="268">
        <v>255</v>
      </c>
      <c r="K180" s="316"/>
    </row>
    <row r="181" s="1" customFormat="1" ht="15" customHeight="1">
      <c r="B181" s="293"/>
      <c r="C181" s="268" t="s">
        <v>112</v>
      </c>
      <c r="D181" s="268"/>
      <c r="E181" s="268"/>
      <c r="F181" s="291" t="s">
        <v>661</v>
      </c>
      <c r="G181" s="268"/>
      <c r="H181" s="268" t="s">
        <v>625</v>
      </c>
      <c r="I181" s="268" t="s">
        <v>663</v>
      </c>
      <c r="J181" s="268">
        <v>10</v>
      </c>
      <c r="K181" s="316"/>
    </row>
    <row r="182" s="1" customFormat="1" ht="15" customHeight="1">
      <c r="B182" s="293"/>
      <c r="C182" s="268" t="s">
        <v>113</v>
      </c>
      <c r="D182" s="268"/>
      <c r="E182" s="268"/>
      <c r="F182" s="291" t="s">
        <v>661</v>
      </c>
      <c r="G182" s="268"/>
      <c r="H182" s="268" t="s">
        <v>735</v>
      </c>
      <c r="I182" s="268" t="s">
        <v>696</v>
      </c>
      <c r="J182" s="268"/>
      <c r="K182" s="316"/>
    </row>
    <row r="183" s="1" customFormat="1" ht="15" customHeight="1">
      <c r="B183" s="293"/>
      <c r="C183" s="268" t="s">
        <v>736</v>
      </c>
      <c r="D183" s="268"/>
      <c r="E183" s="268"/>
      <c r="F183" s="291" t="s">
        <v>661</v>
      </c>
      <c r="G183" s="268"/>
      <c r="H183" s="268" t="s">
        <v>737</v>
      </c>
      <c r="I183" s="268" t="s">
        <v>696</v>
      </c>
      <c r="J183" s="268"/>
      <c r="K183" s="316"/>
    </row>
    <row r="184" s="1" customFormat="1" ht="15" customHeight="1">
      <c r="B184" s="293"/>
      <c r="C184" s="268" t="s">
        <v>725</v>
      </c>
      <c r="D184" s="268"/>
      <c r="E184" s="268"/>
      <c r="F184" s="291" t="s">
        <v>661</v>
      </c>
      <c r="G184" s="268"/>
      <c r="H184" s="268" t="s">
        <v>738</v>
      </c>
      <c r="I184" s="268" t="s">
        <v>696</v>
      </c>
      <c r="J184" s="268"/>
      <c r="K184" s="316"/>
    </row>
    <row r="185" s="1" customFormat="1" ht="15" customHeight="1">
      <c r="B185" s="293"/>
      <c r="C185" s="268" t="s">
        <v>115</v>
      </c>
      <c r="D185" s="268"/>
      <c r="E185" s="268"/>
      <c r="F185" s="291" t="s">
        <v>667</v>
      </c>
      <c r="G185" s="268"/>
      <c r="H185" s="268" t="s">
        <v>739</v>
      </c>
      <c r="I185" s="268" t="s">
        <v>663</v>
      </c>
      <c r="J185" s="268">
        <v>50</v>
      </c>
      <c r="K185" s="316"/>
    </row>
    <row r="186" s="1" customFormat="1" ht="15" customHeight="1">
      <c r="B186" s="293"/>
      <c r="C186" s="268" t="s">
        <v>740</v>
      </c>
      <c r="D186" s="268"/>
      <c r="E186" s="268"/>
      <c r="F186" s="291" t="s">
        <v>667</v>
      </c>
      <c r="G186" s="268"/>
      <c r="H186" s="268" t="s">
        <v>741</v>
      </c>
      <c r="I186" s="268" t="s">
        <v>742</v>
      </c>
      <c r="J186" s="268"/>
      <c r="K186" s="316"/>
    </row>
    <row r="187" s="1" customFormat="1" ht="15" customHeight="1">
      <c r="B187" s="293"/>
      <c r="C187" s="268" t="s">
        <v>743</v>
      </c>
      <c r="D187" s="268"/>
      <c r="E187" s="268"/>
      <c r="F187" s="291" t="s">
        <v>667</v>
      </c>
      <c r="G187" s="268"/>
      <c r="H187" s="268" t="s">
        <v>744</v>
      </c>
      <c r="I187" s="268" t="s">
        <v>742</v>
      </c>
      <c r="J187" s="268"/>
      <c r="K187" s="316"/>
    </row>
    <row r="188" s="1" customFormat="1" ht="15" customHeight="1">
      <c r="B188" s="293"/>
      <c r="C188" s="268" t="s">
        <v>745</v>
      </c>
      <c r="D188" s="268"/>
      <c r="E188" s="268"/>
      <c r="F188" s="291" t="s">
        <v>667</v>
      </c>
      <c r="G188" s="268"/>
      <c r="H188" s="268" t="s">
        <v>746</v>
      </c>
      <c r="I188" s="268" t="s">
        <v>742</v>
      </c>
      <c r="J188" s="268"/>
      <c r="K188" s="316"/>
    </row>
    <row r="189" s="1" customFormat="1" ht="15" customHeight="1">
      <c r="B189" s="293"/>
      <c r="C189" s="329" t="s">
        <v>747</v>
      </c>
      <c r="D189" s="268"/>
      <c r="E189" s="268"/>
      <c r="F189" s="291" t="s">
        <v>667</v>
      </c>
      <c r="G189" s="268"/>
      <c r="H189" s="268" t="s">
        <v>748</v>
      </c>
      <c r="I189" s="268" t="s">
        <v>749</v>
      </c>
      <c r="J189" s="330" t="s">
        <v>750</v>
      </c>
      <c r="K189" s="316"/>
    </row>
    <row r="190" s="1" customFormat="1" ht="15" customHeight="1">
      <c r="B190" s="293"/>
      <c r="C190" s="329" t="s">
        <v>46</v>
      </c>
      <c r="D190" s="268"/>
      <c r="E190" s="268"/>
      <c r="F190" s="291" t="s">
        <v>661</v>
      </c>
      <c r="G190" s="268"/>
      <c r="H190" s="265" t="s">
        <v>751</v>
      </c>
      <c r="I190" s="268" t="s">
        <v>752</v>
      </c>
      <c r="J190" s="268"/>
      <c r="K190" s="316"/>
    </row>
    <row r="191" s="1" customFormat="1" ht="15" customHeight="1">
      <c r="B191" s="293"/>
      <c r="C191" s="329" t="s">
        <v>753</v>
      </c>
      <c r="D191" s="268"/>
      <c r="E191" s="268"/>
      <c r="F191" s="291" t="s">
        <v>661</v>
      </c>
      <c r="G191" s="268"/>
      <c r="H191" s="268" t="s">
        <v>754</v>
      </c>
      <c r="I191" s="268" t="s">
        <v>696</v>
      </c>
      <c r="J191" s="268"/>
      <c r="K191" s="316"/>
    </row>
    <row r="192" s="1" customFormat="1" ht="15" customHeight="1">
      <c r="B192" s="293"/>
      <c r="C192" s="329" t="s">
        <v>755</v>
      </c>
      <c r="D192" s="268"/>
      <c r="E192" s="268"/>
      <c r="F192" s="291" t="s">
        <v>661</v>
      </c>
      <c r="G192" s="268"/>
      <c r="H192" s="268" t="s">
        <v>756</v>
      </c>
      <c r="I192" s="268" t="s">
        <v>696</v>
      </c>
      <c r="J192" s="268"/>
      <c r="K192" s="316"/>
    </row>
    <row r="193" s="1" customFormat="1" ht="15" customHeight="1">
      <c r="B193" s="293"/>
      <c r="C193" s="329" t="s">
        <v>757</v>
      </c>
      <c r="D193" s="268"/>
      <c r="E193" s="268"/>
      <c r="F193" s="291" t="s">
        <v>667</v>
      </c>
      <c r="G193" s="268"/>
      <c r="H193" s="268" t="s">
        <v>758</v>
      </c>
      <c r="I193" s="268" t="s">
        <v>696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759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760</v>
      </c>
      <c r="D200" s="332"/>
      <c r="E200" s="332"/>
      <c r="F200" s="332" t="s">
        <v>761</v>
      </c>
      <c r="G200" s="333"/>
      <c r="H200" s="332" t="s">
        <v>762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752</v>
      </c>
      <c r="D202" s="268"/>
      <c r="E202" s="268"/>
      <c r="F202" s="291" t="s">
        <v>47</v>
      </c>
      <c r="G202" s="268"/>
      <c r="H202" s="268" t="s">
        <v>763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48</v>
      </c>
      <c r="G203" s="268"/>
      <c r="H203" s="268" t="s">
        <v>764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51</v>
      </c>
      <c r="G204" s="268"/>
      <c r="H204" s="268" t="s">
        <v>765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49</v>
      </c>
      <c r="G205" s="268"/>
      <c r="H205" s="268" t="s">
        <v>766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50</v>
      </c>
      <c r="G206" s="268"/>
      <c r="H206" s="268" t="s">
        <v>767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708</v>
      </c>
      <c r="D208" s="268"/>
      <c r="E208" s="268"/>
      <c r="F208" s="291" t="s">
        <v>84</v>
      </c>
      <c r="G208" s="268"/>
      <c r="H208" s="268" t="s">
        <v>768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605</v>
      </c>
      <c r="G209" s="268"/>
      <c r="H209" s="268" t="s">
        <v>606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603</v>
      </c>
      <c r="G210" s="268"/>
      <c r="H210" s="268" t="s">
        <v>769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607</v>
      </c>
      <c r="G211" s="329"/>
      <c r="H211" s="320" t="s">
        <v>608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397</v>
      </c>
      <c r="G212" s="329"/>
      <c r="H212" s="320" t="s">
        <v>770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732</v>
      </c>
      <c r="D214" s="268"/>
      <c r="E214" s="268"/>
      <c r="F214" s="291">
        <v>1</v>
      </c>
      <c r="G214" s="329"/>
      <c r="H214" s="320" t="s">
        <v>771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772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773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774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Cibulka Radek</dc:creator>
  <cp:lastModifiedBy>Cibulka Radek</cp:lastModifiedBy>
  <dcterms:created xsi:type="dcterms:W3CDTF">2023-03-09T12:20:24Z</dcterms:created>
  <dcterms:modified xsi:type="dcterms:W3CDTF">2023-03-09T12:20:30Z</dcterms:modified>
</cp:coreProperties>
</file>